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6" yWindow="1392" windowWidth="9612" windowHeight="10716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>'Sheet1'!$F$4:$X$31</definedName>
  </definedNames>
  <calcPr fullCalcOnLoad="1"/>
</workbook>
</file>

<file path=xl/sharedStrings.xml><?xml version="1.0" encoding="utf-8"?>
<sst xmlns="http://schemas.openxmlformats.org/spreadsheetml/2006/main" count="81" uniqueCount="77">
  <si>
    <t>Market Capitalization (JD million)</t>
  </si>
  <si>
    <t xml:space="preserve"> عدد ايام التداول</t>
  </si>
  <si>
    <t>No. of Trading Days</t>
  </si>
  <si>
    <t>القيمة السوقية (مليون دينار)َ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</si>
  <si>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</si>
  <si>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</si>
  <si>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</si>
  <si>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</si>
  <si>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 xml:space="preserve">حجم التداول (مليون دينار)َ </t>
  </si>
  <si>
    <t>المعدل اليومي لحجم التداول (مليون دينار)َ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</si>
  <si>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</si>
  <si>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</si>
  <si>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</si>
  <si>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</si>
  <si>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</si>
  <si>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</si>
  <si>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</si>
  <si>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الاصدارات الأولية من الأسهم (مليون دينار)</t>
  </si>
  <si>
    <t>الاصدارات الأولية من السندات (مليون دينار)</t>
  </si>
  <si>
    <t>Primary Issues of Shares (JD million)</t>
  </si>
  <si>
    <t>Primary Issues of Bonds (JD million)</t>
  </si>
  <si>
    <t>معدل دوران السهم (%)</t>
  </si>
  <si>
    <t>Turnover Ratio (%)</t>
  </si>
  <si>
    <t>Net Investment of Non-Jordanians (JD million)</t>
  </si>
  <si>
    <t>الاصدارات الأولية من الصكوك الإسلامية (مليون دينار)</t>
  </si>
  <si>
    <t>Primary Issues of Islamic Sukuk (JD million)</t>
  </si>
  <si>
    <t>Number of Listed Companies</t>
  </si>
  <si>
    <t>عدد الشركات المدرجة</t>
  </si>
  <si>
    <t>Weighted Price Index (point)</t>
  </si>
  <si>
    <t>Free Float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</si>
  <si>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</si>
  <si>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</si>
  <si>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</si>
  <si>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</si>
  <si>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</si>
  <si>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</si>
  <si>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</si>
  <si>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 xml:space="preserve"> Up to Date (Main Indicatores for ASE)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</si>
  <si>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</si>
  <si>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</si>
  <si>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</si>
  <si>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</si>
  <si>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</si>
  <si>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</si>
  <si>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</si>
  <si>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</si>
  <si>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معلومات حديثة (مؤشرات بورصة عمان)</t>
  </si>
  <si>
    <t>January</t>
  </si>
  <si>
    <t>الرقم القياسي المرجح بالقيمة السوقية للأسهم الحرة (نقطة)َ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</si>
  <si>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</si>
  <si>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</si>
  <si>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</si>
  <si>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</si>
  <si>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</si>
  <si>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</si>
  <si>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</si>
  <si>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</si>
  <si>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</si>
  <si>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</si>
  <si>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</si>
  <si>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</si>
  <si>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</si>
  <si>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</si>
  <si>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</si>
  <si>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</si>
  <si>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</si>
  <si>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</si>
  <si>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</si>
  <si>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</si>
  <si>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</si>
  <si>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</si>
  <si>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</si>
  <si>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</si>
  <si>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</si>
  <si>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2019*</t>
  </si>
  <si>
    <t>* تراكمي حتى نهاية شهر شباط</t>
  </si>
  <si>
    <t>* Cumulative up to February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</si>
</sst>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#,##0.0"/>
    <numFmt numFmtId="174" formatCode="#,##0.0_);[Red]\(#,##0.0\)"/>
    <numFmt numFmtId="175" formatCode="#,##0.0_);\(#,##0.0\)"/>
    <numFmt numFmtId="176" formatCode="mmmm\ d\,\ yyyy"/>
    <numFmt numFmtId="177" formatCode="#,##0.0;[Red]#,##0.0"/>
    <numFmt numFmtId="178" formatCode="_(* #,##0.0_);_(* \(#,##0.0\);_(* &quot;-&quot;??_);_(@_)"/>
    <numFmt numFmtId="179" formatCode="#,##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;[Red]#,##0.000"/>
    <numFmt numFmtId="185" formatCode="#,##0.0_);[Red]\(#,##0.00\)"/>
    <numFmt numFmtId="186" formatCode="0.000"/>
    <numFmt numFmtId="187" formatCode="General_)"/>
    <numFmt numFmtId="188" formatCode="#,##0_-;[Red]\(#,##0\)"/>
    <numFmt numFmtId="189" formatCode="#,##0.000"/>
    <numFmt numFmtId="190" formatCode="#,##0.000_);[Red]\(#,##0.000\)"/>
    <numFmt numFmtId="191" formatCode="&quot;£&quot;#,##0;\-&quot;£&quot;#,##0"/>
    <numFmt numFmtId="192" formatCode="0.00000"/>
    <numFmt numFmtId="193" formatCode="#,##0.000000"/>
    <numFmt numFmtId="194" formatCode="#,##0.0000000"/>
    <numFmt numFmtId="195" formatCode="#,##0.00000"/>
    <numFmt numFmtId="196" formatCode="#,##0.0000000000000000"/>
    <numFmt numFmtId="197" formatCode="_(* #,##0_);_(* \(#,##0\);_(* &quot;-&quot;??_);_(@_)"/>
    <numFmt numFmtId="198" formatCode="#,##0.00;[Red]#,##0.00"/>
    <numFmt numFmtId="199" formatCode="0.0000"/>
    <numFmt numFmtId="200" formatCode="[$-2C01]dd\ mmmm\,\ yyyy"/>
    <numFmt numFmtId="201" formatCode="[$-2C01]hh:mm:ss\ AM/PM"/>
    <numFmt numFmtId="202" formatCode="0.000%"/>
    <numFmt numFmtId="203" formatCode="0.0000%"/>
    <numFmt numFmtId="204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0"/>
      <name val="Arabic Transparent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color indexed="9"/>
      <name val="Arial"/>
      <family val="2"/>
    </font>
    <font>
      <b/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8"/>
      <color rgb="FFFFFFFF"/>
      <name val="Arial"/>
      <family val="2"/>
    </font>
    <font>
      <b/>
      <sz val="16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C457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ill="0" applyBorder="0" applyAlignment="0" applyProtection="0"/>
    <xf numFmtId="191" fontId="0" fillId="0" borderId="0" applyFill="0" applyBorder="0" applyAlignment="0" applyProtection="0"/>
    <xf numFmtId="176" fontId="0" fillId="0" borderId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4" applyNumberFormat="0" applyFill="0" applyAlignment="0" applyProtection="0"/>
    <xf numFmtId="3" fontId="12" fillId="0" borderId="5" applyNumberFormat="0">
      <alignment horizontal="right"/>
      <protection/>
    </xf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6" applyNumberFormat="0" applyFont="0" applyAlignment="0" applyProtection="0"/>
    <xf numFmtId="0" fontId="46" fillId="27" borderId="7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8" applyNumberFormat="0" applyFill="0" applyAlignment="0" applyProtection="0"/>
    <xf numFmtId="0" fontId="0" fillId="0" borderId="8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vertical="center"/>
    </xf>
    <xf numFmtId="173" fontId="2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43" fontId="2" fillId="0" borderId="0" xfId="42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10" fillId="0" borderId="0" xfId="0" applyNumberFormat="1" applyFont="1" applyAlignment="1">
      <alignment horizontal="right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3" fontId="4" fillId="33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89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readingOrder="2"/>
    </xf>
    <xf numFmtId="4" fontId="49" fillId="0" borderId="0" xfId="0" applyNumberFormat="1" applyFont="1" applyFill="1" applyAlignment="1">
      <alignment vertical="center"/>
    </xf>
    <xf numFmtId="197" fontId="3" fillId="0" borderId="0" xfId="42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86" fontId="4" fillId="0" borderId="12" xfId="0" applyNumberFormat="1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/>
    </xf>
    <xf numFmtId="0" fontId="50" fillId="34" borderId="15" xfId="0" applyFont="1" applyFill="1" applyBorder="1" applyAlignment="1">
      <alignment/>
    </xf>
    <xf numFmtId="0" fontId="51" fillId="34" borderId="16" xfId="0" applyFont="1" applyFill="1" applyBorder="1" applyAlignment="1">
      <alignment vertical="center"/>
    </xf>
    <xf numFmtId="0" fontId="51" fillId="34" borderId="17" xfId="0" applyFont="1" applyFill="1" applyBorder="1" applyAlignment="1">
      <alignment vertical="center"/>
    </xf>
    <xf numFmtId="0" fontId="51" fillId="34" borderId="18" xfId="0" applyFont="1" applyFill="1" applyBorder="1" applyAlignment="1">
      <alignment vertical="center"/>
    </xf>
    <xf numFmtId="0" fontId="51" fillId="34" borderId="19" xfId="0" applyFont="1" applyFill="1" applyBorder="1" applyAlignment="1">
      <alignment vertical="center"/>
    </xf>
    <xf numFmtId="1" fontId="52" fillId="34" borderId="15" xfId="0" applyNumberFormat="1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20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0" fontId="52" fillId="34" borderId="14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vertical="center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/>
    </xf>
    <xf numFmtId="0" fontId="52" fillId="34" borderId="20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51" fillId="34" borderId="18" xfId="0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>
      <alignment horizontal="center" vertical="center"/>
    </xf>
    <xf numFmtId="172" fontId="4" fillId="35" borderId="11" xfId="0" applyNumberFormat="1" applyFont="1" applyFill="1" applyBorder="1" applyAlignment="1">
      <alignment horizontal="center" vertical="center"/>
    </xf>
    <xf numFmtId="173" fontId="4" fillId="35" borderId="10" xfId="0" applyNumberFormat="1" applyFont="1" applyFill="1" applyBorder="1" applyAlignment="1">
      <alignment horizontal="center" vertical="center"/>
    </xf>
    <xf numFmtId="172" fontId="4" fillId="35" borderId="13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52" fillId="34" borderId="20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vertical="center"/>
    </xf>
    <xf numFmtId="0" fontId="52" fillId="34" borderId="23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Alignment="1">
      <alignment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urrency" xfId="47"/>
    <cellStyle name="Currency [0]" xfId="48"/>
    <cellStyle name="Currency0" xfId="49"/>
    <cellStyle name="Currency0 2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Hyperlink" xfId="62"/>
    <cellStyle name="Input" xfId="63"/>
    <cellStyle name="Linked Cell" xfId="64"/>
    <cellStyle name="MS_Arabic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4 2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Total 2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464"/>
  <sheetViews>
    <sheetView tabSelected="1" zoomScale="70" zoomScaleNormal="70" zoomScalePageLayoutView="0" workbookViewId="0" topLeftCell="D4">
      <pane xSplit="3" ySplit="4" topLeftCell="G8" activePane="bottomRight" state="frozen"/>
      <selection pane="topLeft" activeCell="D4" sqref="D4"/>
      <selection pane="topRight" activeCell="E4" sqref="E4"/>
      <selection pane="bottomLeft" activeCell="D8" sqref="D8"/>
      <selection pane="bottomRight" activeCell="K18" sqref="K18"/>
    </sheetView>
  </sheetViews>
  <sheetFormatPr defaultColWidth="9.140625" defaultRowHeight="12.75"/>
  <cols>
    <col min="1" max="1" width="9.140625" style="8" customWidth="1"/>
    <col min="2" max="2" width="17.00390625" style="8" customWidth="1"/>
    <col min="3" max="4" width="10.57421875" style="8" customWidth="1"/>
    <col min="5" max="5" width="10.57421875" style="8" hidden="1" customWidth="1"/>
    <col min="6" max="6" width="56.8515625" style="3" bestFit="1" customWidth="1"/>
    <col min="7" max="8" width="27.140625" style="3" customWidth="1"/>
    <col min="9" max="9" width="28.421875" style="3" customWidth="1"/>
    <col min="10" max="10" width="26.7109375" style="3" customWidth="1"/>
    <col min="11" max="11" width="25.57421875" style="3" customWidth="1"/>
    <col min="12" max="13" width="23.140625" style="3" hidden="1" customWidth="1"/>
    <col min="14" max="14" width="19.140625" style="3" hidden="1" customWidth="1"/>
    <col min="15" max="15" width="19.57421875" style="3" hidden="1" customWidth="1"/>
    <col min="16" max="16" width="19.421875" style="3" hidden="1" customWidth="1"/>
    <col min="17" max="17" width="19.8515625" style="3" hidden="1" customWidth="1"/>
    <col min="18" max="18" width="19.7109375" style="3" hidden="1" customWidth="1"/>
    <col min="19" max="19" width="17.57421875" style="3" hidden="1" customWidth="1"/>
    <col min="20" max="20" width="17.28125" style="3" hidden="1" customWidth="1"/>
    <col min="21" max="21" width="17.28125" style="3" customWidth="1"/>
    <col min="22" max="22" width="15.57421875" style="3" customWidth="1"/>
    <col min="23" max="23" width="15.421875" style="3" customWidth="1"/>
    <col min="24" max="24" width="15.00390625" style="3" customWidth="1"/>
    <col min="25" max="25" width="46.57421875" style="8" bestFit="1" customWidth="1"/>
    <col min="26" max="26" width="10.00390625" style="8" bestFit="1" customWidth="1"/>
    <col min="27" max="27" width="20.140625" style="8" bestFit="1" customWidth="1"/>
    <col min="28" max="16384" width="9.140625" style="8" customWidth="1"/>
  </cols>
  <sheetData>
    <row r="2" spans="2:25" ht="24" customHeight="1">
      <c r="B2" s="1"/>
      <c r="F2" s="82" t="s">
        <v>46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2:25" ht="24.75" customHeight="1">
      <c r="B3" s="5"/>
      <c r="C3" s="1"/>
      <c r="D3" s="1"/>
      <c r="E3" s="1"/>
      <c r="F3" s="82" t="s">
        <v>37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2:25" ht="26.25" customHeight="1">
      <c r="B4" s="1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1"/>
      <c r="Y4" s="4"/>
    </row>
    <row r="5" spans="6:25" ht="18.75" customHeight="1">
      <c r="F5" s="44"/>
      <c r="G5" s="87">
        <v>2019</v>
      </c>
      <c r="H5" s="88"/>
      <c r="I5" s="86">
        <v>2018</v>
      </c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69"/>
      <c r="V5" s="50"/>
      <c r="W5" s="83">
        <v>2017</v>
      </c>
      <c r="X5" s="83">
        <v>2016</v>
      </c>
      <c r="Y5" s="45"/>
    </row>
    <row r="6" spans="6:27" s="1" customFormat="1" ht="20.25" customHeight="1">
      <c r="F6" s="46"/>
      <c r="G6" s="72" t="s">
        <v>51</v>
      </c>
      <c r="H6" s="72" t="s">
        <v>49</v>
      </c>
      <c r="I6" s="58" t="s">
        <v>70</v>
      </c>
      <c r="J6" s="58" t="s">
        <v>68</v>
      </c>
      <c r="K6" s="58" t="s">
        <v>67</v>
      </c>
      <c r="L6" s="58" t="s">
        <v>65</v>
      </c>
      <c r="M6" s="58" t="s">
        <v>62</v>
      </c>
      <c r="N6" s="56" t="s">
        <v>60</v>
      </c>
      <c r="O6" s="51" t="s">
        <v>58</v>
      </c>
      <c r="P6" s="51" t="s">
        <v>56</v>
      </c>
      <c r="Q6" s="51" t="s">
        <v>54</v>
      </c>
      <c r="R6" s="51" t="s">
        <v>53</v>
      </c>
      <c r="S6" s="51" t="s">
        <v>51</v>
      </c>
      <c r="T6" s="52" t="s">
        <v>49</v>
      </c>
      <c r="U6" s="70" t="s">
        <v>74</v>
      </c>
      <c r="V6" s="53">
        <v>2018</v>
      </c>
      <c r="W6" s="84"/>
      <c r="X6" s="84"/>
      <c r="Y6" s="47"/>
      <c r="AA6" s="21"/>
    </row>
    <row r="7" spans="6:27" s="1" customFormat="1" ht="18.75" customHeight="1">
      <c r="F7" s="48"/>
      <c r="G7" s="73" t="s">
        <v>50</v>
      </c>
      <c r="H7" s="73" t="s">
        <v>47</v>
      </c>
      <c r="I7" s="54" t="s">
        <v>71</v>
      </c>
      <c r="J7" s="54" t="s">
        <v>69</v>
      </c>
      <c r="K7" s="54" t="s">
        <v>66</v>
      </c>
      <c r="L7" s="54" t="s">
        <v>64</v>
      </c>
      <c r="M7" s="54" t="s">
        <v>63</v>
      </c>
      <c r="N7" s="54" t="s">
        <v>61</v>
      </c>
      <c r="O7" s="54" t="s">
        <v>59</v>
      </c>
      <c r="P7" s="54" t="s">
        <v>57</v>
      </c>
      <c r="Q7" s="54" t="s">
        <v>55</v>
      </c>
      <c r="R7" s="54" t="s">
        <v>52</v>
      </c>
      <c r="S7" s="54" t="s">
        <v>50</v>
      </c>
      <c r="T7" s="55" t="s">
        <v>47</v>
      </c>
      <c r="U7" s="71"/>
      <c r="V7" s="55"/>
      <c r="W7" s="85"/>
      <c r="X7" s="85"/>
      <c r="Y7" s="49"/>
      <c r="AA7" s="21"/>
    </row>
    <row r="8" spans="4:25" s="1" customFormat="1" ht="33.75" customHeight="1">
      <c r="D8" s="90"/>
      <c r="F8" s="14" t="s">
        <v>26</v>
      </c>
      <c r="G8" s="42">
        <v>194</v>
      </c>
      <c r="H8" s="42">
        <v>195</v>
      </c>
      <c r="I8" s="42">
        <v>195</v>
      </c>
      <c r="J8" s="42">
        <v>196</v>
      </c>
      <c r="K8" s="42">
        <v>195</v>
      </c>
      <c r="L8" s="42">
        <v>195</v>
      </c>
      <c r="M8" s="42">
        <v>195</v>
      </c>
      <c r="N8" s="42">
        <v>195</v>
      </c>
      <c r="O8" s="42">
        <v>194</v>
      </c>
      <c r="P8" s="42">
        <v>194</v>
      </c>
      <c r="Q8" s="42">
        <v>194</v>
      </c>
      <c r="R8" s="42">
        <v>194</v>
      </c>
      <c r="S8" s="42">
        <v>194</v>
      </c>
      <c r="T8" s="42">
        <v>194</v>
      </c>
      <c r="U8" s="74">
        <f>+G8</f>
        <v>194</v>
      </c>
      <c r="V8" s="27">
        <v>195</v>
      </c>
      <c r="W8" s="27">
        <v>194</v>
      </c>
      <c r="X8" s="28">
        <v>224</v>
      </c>
      <c r="Y8" s="15" t="s">
        <v>27</v>
      </c>
    </row>
    <row r="9" spans="3:27" s="1" customFormat="1" ht="29.25" customHeight="1">
      <c r="C9" s="26"/>
      <c r="D9" s="90"/>
      <c r="E9" s="26"/>
      <c r="F9" s="14" t="s">
        <v>0</v>
      </c>
      <c r="G9" s="64">
        <v>16543.660287450002</v>
      </c>
      <c r="H9" s="64">
        <v>16379.057402</v>
      </c>
      <c r="I9" s="64">
        <v>16122.694185949998</v>
      </c>
      <c r="J9" s="38">
        <v>15751.106436510001</v>
      </c>
      <c r="K9" s="38">
        <v>16328.21398966</v>
      </c>
      <c r="L9" s="38">
        <v>16536.32495429</v>
      </c>
      <c r="M9" s="38">
        <v>16595.76646841</v>
      </c>
      <c r="N9" s="38">
        <v>16815.07384715</v>
      </c>
      <c r="O9" s="38">
        <v>17195.865744540002</v>
      </c>
      <c r="P9" s="38">
        <v>17475.605556630002</v>
      </c>
      <c r="Q9" s="38">
        <v>18369.15251</v>
      </c>
      <c r="R9" s="38">
        <v>18050.493377480005</v>
      </c>
      <c r="S9" s="38">
        <v>17942.412441959998</v>
      </c>
      <c r="T9" s="38">
        <v>17354.54434233</v>
      </c>
      <c r="U9" s="75">
        <f>+G9</f>
        <v>16543.660287450002</v>
      </c>
      <c r="V9" s="18">
        <v>16122.694185949998</v>
      </c>
      <c r="W9" s="18">
        <v>16962.55080172</v>
      </c>
      <c r="X9" s="29">
        <v>17339.38485128</v>
      </c>
      <c r="Y9" s="15" t="s">
        <v>3</v>
      </c>
      <c r="Z9" s="6"/>
      <c r="AA9" s="21"/>
    </row>
    <row r="10" spans="2:27" s="1" customFormat="1" ht="29.25" customHeight="1">
      <c r="B10" s="11"/>
      <c r="C10" s="26"/>
      <c r="D10" s="90"/>
      <c r="E10" s="26"/>
      <c r="F10" s="7" t="s">
        <v>12</v>
      </c>
      <c r="G10" s="65">
        <v>97.204165</v>
      </c>
      <c r="H10" s="65">
        <v>90.89437</v>
      </c>
      <c r="I10" s="65">
        <v>592.07912</v>
      </c>
      <c r="J10" s="39">
        <v>100.97684</v>
      </c>
      <c r="K10" s="39">
        <v>464.008847</v>
      </c>
      <c r="L10" s="39">
        <v>84.03628</v>
      </c>
      <c r="M10" s="39">
        <v>191.619322</v>
      </c>
      <c r="N10" s="39">
        <v>105.518398</v>
      </c>
      <c r="O10" s="39">
        <v>74.870297</v>
      </c>
      <c r="P10" s="39">
        <v>207.481753</v>
      </c>
      <c r="Q10" s="39">
        <v>114.12441</v>
      </c>
      <c r="R10" s="39">
        <v>131.668343</v>
      </c>
      <c r="S10" s="39">
        <v>138.919378</v>
      </c>
      <c r="T10" s="39">
        <v>114.022994</v>
      </c>
      <c r="U10" s="75">
        <f>SUM(G10:H10)</f>
        <v>188.098535</v>
      </c>
      <c r="V10" s="18">
        <v>2319.325982</v>
      </c>
      <c r="W10" s="18">
        <v>2926.215205</v>
      </c>
      <c r="X10" s="29">
        <v>2329.466133</v>
      </c>
      <c r="Y10" s="7" t="s">
        <v>8</v>
      </c>
      <c r="AA10" s="36"/>
    </row>
    <row r="11" spans="2:27" s="1" customFormat="1" ht="29.25" customHeight="1">
      <c r="B11" s="11"/>
      <c r="D11" s="90"/>
      <c r="E11" s="26"/>
      <c r="F11" s="7" t="s">
        <v>13</v>
      </c>
      <c r="G11" s="25">
        <f>+G10/G14</f>
        <v>4.86020825</v>
      </c>
      <c r="H11" s="25">
        <f>+H10/H14</f>
        <v>4.328303333333333</v>
      </c>
      <c r="I11" s="25">
        <f>+I10/I14</f>
        <v>28.194243809523808</v>
      </c>
      <c r="J11" s="9">
        <f>J10/J14</f>
        <v>5.048842</v>
      </c>
      <c r="K11" s="9">
        <f>+K10/K14</f>
        <v>20.174297695652175</v>
      </c>
      <c r="L11" s="9">
        <f>+L10/L14</f>
        <v>4.201814000000001</v>
      </c>
      <c r="M11" s="9">
        <f aca="true" t="shared" si="0" ref="M11:T11">+M10/M14</f>
        <v>10.64551788888889</v>
      </c>
      <c r="N11" s="9">
        <f t="shared" si="0"/>
        <v>4.587756434782609</v>
      </c>
      <c r="O11" s="9">
        <f t="shared" si="0"/>
        <v>4.159460944444444</v>
      </c>
      <c r="P11" s="9">
        <f t="shared" si="0"/>
        <v>9.430988772727273</v>
      </c>
      <c r="Q11" s="9">
        <f t="shared" si="0"/>
        <v>5.187473181818182</v>
      </c>
      <c r="R11" s="9">
        <f t="shared" si="0"/>
        <v>6.269921095238095</v>
      </c>
      <c r="S11" s="9">
        <f t="shared" si="0"/>
        <v>6.9459689</v>
      </c>
      <c r="T11" s="9">
        <f t="shared" si="0"/>
        <v>5.182863363636364</v>
      </c>
      <c r="U11" s="76">
        <f>+U10/U14</f>
        <v>4.587769146341463</v>
      </c>
      <c r="V11" s="9">
        <v>9.277303927999998</v>
      </c>
      <c r="W11" s="9">
        <v>11.84702512145749</v>
      </c>
      <c r="X11" s="29">
        <v>9.50802503265306</v>
      </c>
      <c r="Y11" s="7" t="s">
        <v>9</v>
      </c>
      <c r="AA11" s="36"/>
    </row>
    <row r="12" spans="2:27" s="1" customFormat="1" ht="29.25" customHeight="1">
      <c r="B12" s="11"/>
      <c r="C12" s="26"/>
      <c r="D12" s="90"/>
      <c r="E12" s="26"/>
      <c r="F12" s="7" t="s">
        <v>14</v>
      </c>
      <c r="G12" s="65">
        <v>80.482007</v>
      </c>
      <c r="H12" s="65">
        <v>65.748603</v>
      </c>
      <c r="I12" s="65">
        <v>187.261371</v>
      </c>
      <c r="J12" s="39">
        <v>87.919267</v>
      </c>
      <c r="K12" s="39">
        <v>139.134532</v>
      </c>
      <c r="L12" s="39">
        <v>80.729908</v>
      </c>
      <c r="M12" s="39">
        <v>74.238788</v>
      </c>
      <c r="N12" s="39">
        <v>72.60891</v>
      </c>
      <c r="O12" s="39">
        <v>60.358218</v>
      </c>
      <c r="P12" s="39">
        <v>120.161523</v>
      </c>
      <c r="Q12" s="39">
        <v>102.007419</v>
      </c>
      <c r="R12" s="39">
        <v>107.612703</v>
      </c>
      <c r="S12" s="39">
        <v>117.608819</v>
      </c>
      <c r="T12" s="39">
        <v>96.240442</v>
      </c>
      <c r="U12" s="75">
        <f>SUM(G12:H12)</f>
        <v>146.23061</v>
      </c>
      <c r="V12" s="18">
        <v>1245.8819</v>
      </c>
      <c r="W12" s="18">
        <v>1716.738662</v>
      </c>
      <c r="X12" s="29">
        <v>1836.711983</v>
      </c>
      <c r="Y12" s="7" t="s">
        <v>10</v>
      </c>
      <c r="AA12" s="36"/>
    </row>
    <row r="13" spans="2:27" s="1" customFormat="1" ht="29.25" customHeight="1">
      <c r="B13" s="11"/>
      <c r="D13" s="90"/>
      <c r="F13" s="7" t="s">
        <v>15</v>
      </c>
      <c r="G13" s="65">
        <v>39.43</v>
      </c>
      <c r="H13" s="65">
        <v>35.917</v>
      </c>
      <c r="I13" s="65">
        <v>35.616</v>
      </c>
      <c r="J13" s="39">
        <v>46.345</v>
      </c>
      <c r="K13" s="39">
        <v>57.972</v>
      </c>
      <c r="L13" s="39">
        <v>36.891</v>
      </c>
      <c r="M13" s="39">
        <v>29.473</v>
      </c>
      <c r="N13" s="39">
        <v>31.403</v>
      </c>
      <c r="O13" s="39">
        <v>26.583</v>
      </c>
      <c r="P13" s="39">
        <v>46.877</v>
      </c>
      <c r="Q13" s="39">
        <v>51.855</v>
      </c>
      <c r="R13" s="39">
        <v>52.053</v>
      </c>
      <c r="S13" s="39">
        <v>49.465</v>
      </c>
      <c r="T13" s="39">
        <v>47.221</v>
      </c>
      <c r="U13" s="75">
        <f>SUM(G13:H13)</f>
        <v>75.34700000000001</v>
      </c>
      <c r="V13" s="18">
        <v>511.754</v>
      </c>
      <c r="W13" s="18">
        <v>717.465</v>
      </c>
      <c r="X13" s="29">
        <v>786.156</v>
      </c>
      <c r="Y13" s="7" t="s">
        <v>11</v>
      </c>
      <c r="AA13" s="36"/>
    </row>
    <row r="14" spans="2:27" s="1" customFormat="1" ht="29.25" customHeight="1">
      <c r="B14" s="11"/>
      <c r="D14" s="90"/>
      <c r="F14" s="7" t="s">
        <v>2</v>
      </c>
      <c r="G14" s="66">
        <v>20</v>
      </c>
      <c r="H14" s="66">
        <v>21</v>
      </c>
      <c r="I14" s="66">
        <v>21</v>
      </c>
      <c r="J14" s="42">
        <v>20</v>
      </c>
      <c r="K14" s="42">
        <v>23</v>
      </c>
      <c r="L14" s="42">
        <v>20</v>
      </c>
      <c r="M14" s="42">
        <v>18</v>
      </c>
      <c r="N14" s="42">
        <v>23</v>
      </c>
      <c r="O14" s="42">
        <v>18</v>
      </c>
      <c r="P14" s="42">
        <v>22</v>
      </c>
      <c r="Q14" s="42">
        <v>22</v>
      </c>
      <c r="R14" s="42">
        <v>21</v>
      </c>
      <c r="S14" s="42">
        <v>20</v>
      </c>
      <c r="T14" s="42">
        <v>22</v>
      </c>
      <c r="U14" s="74">
        <f>SUM(G14:H14)</f>
        <v>41</v>
      </c>
      <c r="V14" s="27">
        <v>250</v>
      </c>
      <c r="W14" s="27">
        <v>247</v>
      </c>
      <c r="X14" s="28">
        <v>245</v>
      </c>
      <c r="Y14" s="7" t="s">
        <v>1</v>
      </c>
      <c r="Z14" s="6"/>
      <c r="AA14" s="36"/>
    </row>
    <row r="15" spans="2:27" s="1" customFormat="1" ht="29.25" customHeight="1">
      <c r="B15" s="6"/>
      <c r="D15" s="90"/>
      <c r="F15" s="7" t="s">
        <v>22</v>
      </c>
      <c r="G15" s="78">
        <v>1.1784508986430204</v>
      </c>
      <c r="H15" s="39">
        <v>0.9622251661910018</v>
      </c>
      <c r="I15" s="39">
        <v>2.750787990473083</v>
      </c>
      <c r="J15" s="39">
        <v>1.3</v>
      </c>
      <c r="K15" s="39">
        <v>2.0565135854548493</v>
      </c>
      <c r="L15" s="39">
        <v>1.1932490817917158</v>
      </c>
      <c r="M15" s="39">
        <v>1.097331298476985</v>
      </c>
      <c r="N15" s="39">
        <v>1.0776202158465535</v>
      </c>
      <c r="O15" s="39">
        <v>0.8957678452912408</v>
      </c>
      <c r="P15" s="39">
        <v>1.7857338347108083</v>
      </c>
      <c r="Q15" s="39">
        <v>1.5166214451618076</v>
      </c>
      <c r="R15" s="39">
        <v>1.957612834442175</v>
      </c>
      <c r="S15" s="39">
        <v>1.748579258098408</v>
      </c>
      <c r="T15" s="39">
        <v>1.452606010714127</v>
      </c>
      <c r="U15" s="75">
        <f>SUM(G15:H15)</f>
        <v>2.140676064834022</v>
      </c>
      <c r="V15" s="18">
        <v>18.832423400461757</v>
      </c>
      <c r="W15" s="18">
        <v>25.700294052490758</v>
      </c>
      <c r="X15" s="29">
        <v>27.20623090091506</v>
      </c>
      <c r="Y15" s="7" t="s">
        <v>21</v>
      </c>
      <c r="AA15" s="36"/>
    </row>
    <row r="16" spans="2:27" s="1" customFormat="1" ht="29.25" customHeight="1">
      <c r="B16" s="5"/>
      <c r="C16" s="26"/>
      <c r="D16" s="90"/>
      <c r="E16" s="26"/>
      <c r="F16" s="7" t="s">
        <v>29</v>
      </c>
      <c r="G16" s="39">
        <v>1992.1246489252458</v>
      </c>
      <c r="H16" s="39">
        <v>1951.6157974037662</v>
      </c>
      <c r="I16" s="39">
        <v>1908.807329083597</v>
      </c>
      <c r="J16" s="39">
        <v>1863.1267951180996</v>
      </c>
      <c r="K16" s="39">
        <v>1958.6774835090841</v>
      </c>
      <c r="L16" s="39">
        <v>1975.6341525988692</v>
      </c>
      <c r="M16" s="39">
        <v>1985.8077633704727</v>
      </c>
      <c r="N16" s="39">
        <v>2007.8176774422745</v>
      </c>
      <c r="O16" s="39">
        <v>2070.444979239369</v>
      </c>
      <c r="P16" s="39">
        <v>2095.983257952652</v>
      </c>
      <c r="Q16" s="39">
        <v>2191.516083139041</v>
      </c>
      <c r="R16" s="39">
        <v>2233.262873985137</v>
      </c>
      <c r="S16" s="39">
        <v>2219.673612694277</v>
      </c>
      <c r="T16" s="39">
        <v>2193.295789254176</v>
      </c>
      <c r="U16" s="75">
        <f aca="true" t="shared" si="1" ref="U16:U22">+G16</f>
        <v>1992.1246489252458</v>
      </c>
      <c r="V16" s="10">
        <v>1908.807329083597</v>
      </c>
      <c r="W16" s="10">
        <v>2126.7848573527567</v>
      </c>
      <c r="X16" s="29">
        <v>2170.2908792013122</v>
      </c>
      <c r="Y16" s="7" t="s">
        <v>48</v>
      </c>
      <c r="AA16" s="36"/>
    </row>
    <row r="17" spans="2:26" s="1" customFormat="1" ht="29.25" customHeight="1">
      <c r="B17" s="5"/>
      <c r="C17" s="26"/>
      <c r="D17" s="90"/>
      <c r="E17" s="26"/>
      <c r="F17" s="7" t="s">
        <v>28</v>
      </c>
      <c r="G17" s="39">
        <v>3920.0845609626963</v>
      </c>
      <c r="H17" s="39">
        <v>3872.5014738028494</v>
      </c>
      <c r="I17" s="39">
        <v>3797.0892427555327</v>
      </c>
      <c r="J17" s="39">
        <v>3704.3971343179355</v>
      </c>
      <c r="K17" s="39">
        <v>3850.6890320859193</v>
      </c>
      <c r="L17" s="39">
        <v>3904.2956276216196</v>
      </c>
      <c r="M17" s="39">
        <v>3922.484425385404</v>
      </c>
      <c r="N17" s="39">
        <v>3976.2299280899283</v>
      </c>
      <c r="O17" s="39">
        <v>4073.774876612215</v>
      </c>
      <c r="P17" s="39">
        <v>4143.849812476027</v>
      </c>
      <c r="Q17" s="39">
        <v>4376.50966538538</v>
      </c>
      <c r="R17" s="39">
        <v>4290.844397312526</v>
      </c>
      <c r="S17" s="39">
        <v>4262.294746466363</v>
      </c>
      <c r="T17" s="39">
        <v>4115.789116230019</v>
      </c>
      <c r="U17" s="75">
        <f t="shared" si="1"/>
        <v>3920.0845609626963</v>
      </c>
      <c r="V17" s="10">
        <v>3797.0892427555327</v>
      </c>
      <c r="W17" s="10">
        <v>4009.43767360466</v>
      </c>
      <c r="X17" s="29">
        <v>4069.722524149665</v>
      </c>
      <c r="Y17" s="7" t="s">
        <v>38</v>
      </c>
      <c r="Z17" s="6"/>
    </row>
    <row r="18" spans="2:26" s="1" customFormat="1" ht="29.25" customHeight="1">
      <c r="B18" s="5"/>
      <c r="C18" s="26"/>
      <c r="D18" s="90"/>
      <c r="E18" s="26"/>
      <c r="F18" s="7" t="s">
        <v>30</v>
      </c>
      <c r="G18" s="34">
        <v>1.553</v>
      </c>
      <c r="H18" s="34">
        <v>2.411</v>
      </c>
      <c r="I18" s="34">
        <v>2.27</v>
      </c>
      <c r="J18" s="34">
        <f>3950/1000</f>
        <v>3.95</v>
      </c>
      <c r="K18" s="34">
        <v>2.37</v>
      </c>
      <c r="L18" s="34">
        <v>1.15</v>
      </c>
      <c r="M18" s="34">
        <v>1.724</v>
      </c>
      <c r="N18" s="34">
        <v>2.815</v>
      </c>
      <c r="O18" s="34">
        <v>1.2</v>
      </c>
      <c r="P18" s="34">
        <v>2.1</v>
      </c>
      <c r="Q18" s="34">
        <v>4.11</v>
      </c>
      <c r="R18" s="34">
        <v>4.22</v>
      </c>
      <c r="S18" s="34">
        <v>3.885</v>
      </c>
      <c r="T18" s="34">
        <v>2.15</v>
      </c>
      <c r="U18" s="75">
        <f>SUM(G18:H18)</f>
        <v>3.964</v>
      </c>
      <c r="V18" s="34">
        <v>31.943999999999996</v>
      </c>
      <c r="W18" s="34">
        <v>15.706000000000001</v>
      </c>
      <c r="X18" s="29">
        <v>0</v>
      </c>
      <c r="Y18" s="7" t="s">
        <v>39</v>
      </c>
      <c r="Z18" s="6"/>
    </row>
    <row r="19" spans="2:26" s="1" customFormat="1" ht="29.25" customHeight="1">
      <c r="B19" s="5"/>
      <c r="C19" s="26"/>
      <c r="D19" s="90"/>
      <c r="E19" s="26"/>
      <c r="F19" s="7" t="s">
        <v>31</v>
      </c>
      <c r="G19" s="34">
        <v>0.1553</v>
      </c>
      <c r="H19" s="34">
        <v>0.2411</v>
      </c>
      <c r="I19" s="34">
        <v>0.227</v>
      </c>
      <c r="J19" s="34">
        <f>395000/1000000</f>
        <v>0.395</v>
      </c>
      <c r="K19" s="34">
        <v>0.237</v>
      </c>
      <c r="L19" s="34">
        <v>0.115</v>
      </c>
      <c r="M19" s="34">
        <v>0.1724</v>
      </c>
      <c r="N19" s="34">
        <v>0.2815</v>
      </c>
      <c r="O19" s="34">
        <v>0.12</v>
      </c>
      <c r="P19" s="34">
        <f>210000/1000000</f>
        <v>0.21</v>
      </c>
      <c r="Q19" s="34">
        <v>0.411</v>
      </c>
      <c r="R19" s="34">
        <v>0.422</v>
      </c>
      <c r="S19" s="34">
        <f>388500/1000000</f>
        <v>0.3885</v>
      </c>
      <c r="T19" s="34">
        <v>0.215</v>
      </c>
      <c r="U19" s="75">
        <f>SUM(G19:H19)</f>
        <v>0.3964</v>
      </c>
      <c r="V19" s="34">
        <v>3.1944</v>
      </c>
      <c r="W19" s="34">
        <v>1.8538000000000001</v>
      </c>
      <c r="X19" s="29">
        <v>0</v>
      </c>
      <c r="Y19" s="7" t="s">
        <v>40</v>
      </c>
      <c r="Z19" s="6"/>
    </row>
    <row r="20" spans="2:26" s="1" customFormat="1" ht="29.25" customHeight="1">
      <c r="B20" s="5"/>
      <c r="C20" s="26"/>
      <c r="D20" s="90"/>
      <c r="E20" s="26"/>
      <c r="F20" s="7" t="s">
        <v>32</v>
      </c>
      <c r="G20" s="67">
        <v>14.936806086637748</v>
      </c>
      <c r="H20" s="67">
        <v>18.631606069780922</v>
      </c>
      <c r="I20" s="67">
        <v>17.905766965084013</v>
      </c>
      <c r="J20" s="39">
        <v>17.464346443884484</v>
      </c>
      <c r="K20" s="39">
        <v>18.161222463695903</v>
      </c>
      <c r="L20" s="39">
        <v>19.12842231620917</v>
      </c>
      <c r="M20" s="39">
        <v>19.217535190395328</v>
      </c>
      <c r="N20" s="39">
        <v>19.481004153011785</v>
      </c>
      <c r="O20" s="39">
        <v>19.805038526524314</v>
      </c>
      <c r="P20" s="39">
        <v>20.151838585568875</v>
      </c>
      <c r="Q20" s="39">
        <v>21.283280122628344</v>
      </c>
      <c r="R20" s="39">
        <v>23.23645475195151</v>
      </c>
      <c r="S20" s="39">
        <v>21.613124073205217</v>
      </c>
      <c r="T20" s="39">
        <v>19.8978023595834</v>
      </c>
      <c r="U20" s="75">
        <f t="shared" si="1"/>
        <v>14.936806086637748</v>
      </c>
      <c r="V20" s="30">
        <v>17.905766965084013</v>
      </c>
      <c r="W20" s="30">
        <v>19.538947828152924</v>
      </c>
      <c r="X20" s="30">
        <v>16.5498105636473</v>
      </c>
      <c r="Y20" s="7" t="s">
        <v>41</v>
      </c>
      <c r="Z20" s="6"/>
    </row>
    <row r="21" spans="2:26" s="1" customFormat="1" ht="29.25" customHeight="1">
      <c r="B21" s="5"/>
      <c r="C21" s="26"/>
      <c r="D21" s="90"/>
      <c r="E21" s="26"/>
      <c r="F21" s="7" t="s">
        <v>33</v>
      </c>
      <c r="G21" s="67">
        <v>1.1875777473566191</v>
      </c>
      <c r="H21" s="67">
        <v>1.1825860930430343</v>
      </c>
      <c r="I21" s="67">
        <v>1.1486919363198629</v>
      </c>
      <c r="J21" s="39">
        <v>1.119280901876255</v>
      </c>
      <c r="K21" s="39">
        <v>1.163943324398433</v>
      </c>
      <c r="L21" s="39">
        <v>1.1931463111125535</v>
      </c>
      <c r="M21" s="39">
        <v>1.1987047777414375</v>
      </c>
      <c r="N21" s="39">
        <v>1.2151293148172473</v>
      </c>
      <c r="O21" s="39">
        <v>1.2462089765057185</v>
      </c>
      <c r="P21" s="39">
        <v>1.268030966200676</v>
      </c>
      <c r="Q21" s="39">
        <v>1.339225606796126</v>
      </c>
      <c r="R21" s="39">
        <v>1.3131023406071498</v>
      </c>
      <c r="S21" s="39">
        <v>1.303136917121413</v>
      </c>
      <c r="T21" s="39">
        <v>1.2589758862598734</v>
      </c>
      <c r="U21" s="75">
        <f t="shared" si="1"/>
        <v>1.1875777473566191</v>
      </c>
      <c r="V21" s="30">
        <v>1.1486919363198629</v>
      </c>
      <c r="W21" s="30">
        <v>1.2258151996541793</v>
      </c>
      <c r="X21" s="30">
        <v>1.246479157423328</v>
      </c>
      <c r="Y21" s="7" t="s">
        <v>42</v>
      </c>
      <c r="Z21" s="6"/>
    </row>
    <row r="22" spans="4:26" s="1" customFormat="1" ht="29.25" customHeight="1">
      <c r="D22" s="90"/>
      <c r="F22" s="7" t="s">
        <v>34</v>
      </c>
      <c r="G22" s="79">
        <v>4.962619781153397</v>
      </c>
      <c r="H22" s="30">
        <v>4.8379659694443236</v>
      </c>
      <c r="I22" s="30">
        <v>4.961314118045462</v>
      </c>
      <c r="J22" s="30">
        <v>5.087212960966134</v>
      </c>
      <c r="K22" s="30">
        <v>4.892008220356966</v>
      </c>
      <c r="L22" s="30">
        <v>4.777323507294999</v>
      </c>
      <c r="M22" s="30">
        <v>4.75517076895294</v>
      </c>
      <c r="N22" s="30">
        <v>4.690896557439723</v>
      </c>
      <c r="O22" s="30">
        <v>4.61092201796342</v>
      </c>
      <c r="P22" s="30">
        <v>4.532963115694025</v>
      </c>
      <c r="Q22" s="30">
        <v>4.291986034420164</v>
      </c>
      <c r="R22" s="30">
        <v>3.9103616188418675</v>
      </c>
      <c r="S22" s="30">
        <v>4.256794980776716</v>
      </c>
      <c r="T22" s="39">
        <v>4.426781743645585</v>
      </c>
      <c r="U22" s="75">
        <f t="shared" si="1"/>
        <v>4.962619781153397</v>
      </c>
      <c r="V22" s="30">
        <v>4.961314118045462</v>
      </c>
      <c r="W22" s="30">
        <v>4.564155755250897</v>
      </c>
      <c r="X22" s="30">
        <v>4.142013295386396</v>
      </c>
      <c r="Y22" s="7" t="s">
        <v>43</v>
      </c>
      <c r="Z22" s="6"/>
    </row>
    <row r="23" spans="4:27" s="1" customFormat="1" ht="29.25" customHeight="1">
      <c r="D23" s="90"/>
      <c r="F23" s="7" t="s">
        <v>16</v>
      </c>
      <c r="G23" s="64">
        <v>51.729</v>
      </c>
      <c r="H23" s="38">
        <v>51.612</v>
      </c>
      <c r="I23" s="38">
        <v>51.717</v>
      </c>
      <c r="J23" s="38">
        <v>49.08</v>
      </c>
      <c r="K23" s="38">
        <v>48.947</v>
      </c>
      <c r="L23" s="38">
        <v>49.069</v>
      </c>
      <c r="M23" s="38">
        <v>49.012</v>
      </c>
      <c r="N23" s="38">
        <v>49.043</v>
      </c>
      <c r="O23" s="38">
        <v>48.488</v>
      </c>
      <c r="P23" s="38">
        <v>48.45</v>
      </c>
      <c r="Q23" s="38">
        <v>48.601</v>
      </c>
      <c r="R23" s="38">
        <v>47.94</v>
      </c>
      <c r="S23" s="38">
        <v>48.1</v>
      </c>
      <c r="T23" s="38">
        <v>47.928</v>
      </c>
      <c r="U23" s="75">
        <f>+G23</f>
        <v>51.729</v>
      </c>
      <c r="V23" s="18">
        <v>51.717</v>
      </c>
      <c r="W23" s="18">
        <v>48.132</v>
      </c>
      <c r="X23" s="29">
        <v>49.612</v>
      </c>
      <c r="Y23" s="7" t="s">
        <v>5</v>
      </c>
      <c r="AA23" s="36"/>
    </row>
    <row r="24" spans="4:26" s="1" customFormat="1" ht="29.25" customHeight="1">
      <c r="D24" s="90"/>
      <c r="F24" s="7" t="s">
        <v>35</v>
      </c>
      <c r="G24" s="64">
        <v>22.9255136</v>
      </c>
      <c r="H24" s="38">
        <v>26.32577706</v>
      </c>
      <c r="I24" s="38">
        <v>495.7353526</v>
      </c>
      <c r="J24" s="38">
        <f>22830660.83/1000000</f>
        <v>22.83066083</v>
      </c>
      <c r="K24" s="38">
        <v>356.62202654000004</v>
      </c>
      <c r="L24" s="38">
        <v>17.76943111</v>
      </c>
      <c r="M24" s="38">
        <v>79.4961349</v>
      </c>
      <c r="N24" s="38">
        <v>39.943380420000004</v>
      </c>
      <c r="O24" s="38">
        <v>11.551086300000001</v>
      </c>
      <c r="P24" s="38">
        <v>108.78831199000001</v>
      </c>
      <c r="Q24" s="38">
        <v>19.92300911</v>
      </c>
      <c r="R24" s="38">
        <v>22.600341879999995</v>
      </c>
      <c r="S24" s="38">
        <v>39.99449086</v>
      </c>
      <c r="T24" s="38">
        <f>16554820/1000000</f>
        <v>16.55482</v>
      </c>
      <c r="U24" s="75">
        <f>SUM(G24:H24)</f>
        <v>49.251290659999995</v>
      </c>
      <c r="V24" s="18">
        <v>1231.8090465400005</v>
      </c>
      <c r="W24" s="18">
        <v>994.9661830099999</v>
      </c>
      <c r="X24" s="29">
        <v>666.47031956</v>
      </c>
      <c r="Y24" s="7" t="s">
        <v>44</v>
      </c>
      <c r="Z24" s="6"/>
    </row>
    <row r="25" spans="4:26" s="1" customFormat="1" ht="29.25" customHeight="1">
      <c r="D25" s="90"/>
      <c r="F25" s="7" t="s">
        <v>36</v>
      </c>
      <c r="G25" s="64">
        <v>26.08965366</v>
      </c>
      <c r="H25" s="38">
        <v>26.08965366</v>
      </c>
      <c r="I25" s="38">
        <v>34.78096946000001</v>
      </c>
      <c r="J25" s="38">
        <f>26139110.41/1000000</f>
        <v>26.13911041</v>
      </c>
      <c r="K25" s="38">
        <v>362.95845975</v>
      </c>
      <c r="L25" s="38">
        <v>12.43594865</v>
      </c>
      <c r="M25" s="38">
        <v>67.90840765</v>
      </c>
      <c r="N25" s="38">
        <v>9.89383383</v>
      </c>
      <c r="O25" s="38">
        <v>13.22207741</v>
      </c>
      <c r="P25" s="38">
        <v>114.77707846000001</v>
      </c>
      <c r="Q25" s="38">
        <v>20.89635288</v>
      </c>
      <c r="R25" s="38">
        <v>20.96887215</v>
      </c>
      <c r="S25" s="38">
        <v>39.399305299999995</v>
      </c>
      <c r="T25" s="38">
        <f>23889168/1000000</f>
        <v>23.889168</v>
      </c>
      <c r="U25" s="75">
        <f>SUM(G25:H25)</f>
        <v>52.17930732</v>
      </c>
      <c r="V25" s="18">
        <v>747.2695839500001</v>
      </c>
      <c r="W25" s="18">
        <v>1329.2386176999998</v>
      </c>
      <c r="X25" s="29">
        <v>429.39005937</v>
      </c>
      <c r="Y25" s="7" t="s">
        <v>45</v>
      </c>
      <c r="Z25" s="6"/>
    </row>
    <row r="26" spans="2:27" s="1" customFormat="1" ht="29.25" customHeight="1">
      <c r="B26" s="5"/>
      <c r="D26" s="90"/>
      <c r="E26" s="63"/>
      <c r="F26" s="7" t="s">
        <v>23</v>
      </c>
      <c r="G26" s="64">
        <v>-1.9423321300000027</v>
      </c>
      <c r="H26" s="38">
        <v>0.2361233999999985</v>
      </c>
      <c r="I26" s="38">
        <v>460.95438314</v>
      </c>
      <c r="J26" s="38">
        <f>J24-J25</f>
        <v>-3.3084495800000013</v>
      </c>
      <c r="K26" s="38">
        <v>-6.336433209999979</v>
      </c>
      <c r="L26" s="38">
        <v>5.333482459999999</v>
      </c>
      <c r="M26" s="38">
        <v>11.58772725</v>
      </c>
      <c r="N26" s="38">
        <v>30.049546590000002</v>
      </c>
      <c r="O26" s="39">
        <v>-1.6709911099999994</v>
      </c>
      <c r="P26" s="39">
        <v>-5.988766469999999</v>
      </c>
      <c r="Q26" s="39">
        <v>-0.9733437699999996</v>
      </c>
      <c r="R26" s="39">
        <v>1.6314697299999967</v>
      </c>
      <c r="S26" s="39">
        <v>0.5951855600000023</v>
      </c>
      <c r="T26" s="39">
        <v>-7.334347189999997</v>
      </c>
      <c r="U26" s="75">
        <f>SUM(G26:H26)</f>
        <v>-1.7062087300000042</v>
      </c>
      <c r="V26" s="25">
        <v>484.53946340000005</v>
      </c>
      <c r="W26" s="25">
        <v>-334.27243468999995</v>
      </c>
      <c r="X26" s="29">
        <v>237.08026019000002</v>
      </c>
      <c r="Y26" s="7" t="s">
        <v>4</v>
      </c>
      <c r="AA26" s="36"/>
    </row>
    <row r="27" spans="4:27" s="1" customFormat="1" ht="29.25" customHeight="1">
      <c r="D27" s="90"/>
      <c r="F27" s="16" t="s">
        <v>7</v>
      </c>
      <c r="G27" s="65">
        <v>58.15301435031724</v>
      </c>
      <c r="H27" s="39">
        <v>57.57441482679228</v>
      </c>
      <c r="I27" s="39">
        <v>56.67326637942247</v>
      </c>
      <c r="J27" s="39">
        <v>55.367089430057824</v>
      </c>
      <c r="K27" s="39">
        <v>57.395693936973835</v>
      </c>
      <c r="L27" s="39">
        <v>58.12722974599714</v>
      </c>
      <c r="M27" s="39">
        <v>58.33617402819129</v>
      </c>
      <c r="N27" s="39">
        <v>59.107066619153905</v>
      </c>
      <c r="O27" s="40">
        <v>60.44559728822259</v>
      </c>
      <c r="P27" s="40">
        <v>61.428917365168644</v>
      </c>
      <c r="Q27" s="40">
        <v>64.56984554545933</v>
      </c>
      <c r="R27" s="40">
        <v>65.77010652635897</v>
      </c>
      <c r="S27" s="40">
        <v>65.37629487290644</v>
      </c>
      <c r="T27" s="40">
        <v>63.234295386933894</v>
      </c>
      <c r="U27" s="75">
        <f>+G27</f>
        <v>58.15301435031724</v>
      </c>
      <c r="V27" s="18">
        <v>56.67326637942247</v>
      </c>
      <c r="W27" s="18">
        <v>61.80599886426214</v>
      </c>
      <c r="X27" s="29">
        <v>65.095111503848</v>
      </c>
      <c r="Y27" s="16" t="s">
        <v>6</v>
      </c>
      <c r="AA27" s="36"/>
    </row>
    <row r="28" spans="4:27" s="1" customFormat="1" ht="29.25" customHeight="1">
      <c r="D28" s="90"/>
      <c r="F28" s="7" t="s">
        <v>72</v>
      </c>
      <c r="G28" s="80">
        <v>13.29198795</v>
      </c>
      <c r="H28" s="40">
        <v>2.09411234</v>
      </c>
      <c r="I28" s="40">
        <v>19.23162334</v>
      </c>
      <c r="J28" s="40">
        <v>2.3927531</v>
      </c>
      <c r="K28" s="40">
        <v>26.76566361</v>
      </c>
      <c r="L28" s="40">
        <v>2.41496249</v>
      </c>
      <c r="M28" s="40">
        <v>5.59374767</v>
      </c>
      <c r="N28" s="40">
        <v>50.17174664</v>
      </c>
      <c r="O28" s="39">
        <v>3.8836544899999996</v>
      </c>
      <c r="P28" s="39">
        <v>2.14783307</v>
      </c>
      <c r="Q28" s="39">
        <v>8.59678886</v>
      </c>
      <c r="R28" s="39">
        <v>3.28874925</v>
      </c>
      <c r="S28" s="39">
        <v>2.5307935</v>
      </c>
      <c r="T28" s="39">
        <v>60.45412309</v>
      </c>
      <c r="U28" s="75">
        <f>SUM(G28:H28)</f>
        <v>15.38610029</v>
      </c>
      <c r="V28" s="18">
        <v>187.47243911</v>
      </c>
      <c r="W28" s="18">
        <v>136.22502719000002</v>
      </c>
      <c r="X28" s="29">
        <v>820.6629388399999</v>
      </c>
      <c r="Y28" s="7" t="s">
        <v>73</v>
      </c>
      <c r="AA28" s="36"/>
    </row>
    <row r="29" spans="4:27" s="1" customFormat="1" ht="30" customHeight="1">
      <c r="D29" s="90"/>
      <c r="F29" s="16" t="s">
        <v>19</v>
      </c>
      <c r="G29" s="78">
        <v>0.016961</v>
      </c>
      <c r="H29" s="39">
        <v>10.99999992</v>
      </c>
      <c r="I29" s="39">
        <v>0.557772</v>
      </c>
      <c r="J29" s="39">
        <f>11000000/1000000</f>
        <v>11</v>
      </c>
      <c r="K29" s="39">
        <v>0</v>
      </c>
      <c r="L29" s="39">
        <f>14972503/1000000</f>
        <v>14.972503</v>
      </c>
      <c r="M29" s="39">
        <v>0.079776</v>
      </c>
      <c r="N29" s="39">
        <v>1.26714</v>
      </c>
      <c r="O29" s="40">
        <v>0</v>
      </c>
      <c r="P29" s="40">
        <v>33.55</v>
      </c>
      <c r="Q29" s="40">
        <v>0</v>
      </c>
      <c r="R29" s="40">
        <v>0</v>
      </c>
      <c r="S29" s="40">
        <v>39</v>
      </c>
      <c r="T29" s="43">
        <f>520443/1000000</f>
        <v>0.520443</v>
      </c>
      <c r="U29" s="75">
        <f>SUM(G29:H29)</f>
        <v>11.01696092</v>
      </c>
      <c r="V29" s="18">
        <v>100.947634</v>
      </c>
      <c r="W29" s="18">
        <v>79.544857</v>
      </c>
      <c r="X29" s="29">
        <v>178.24200815</v>
      </c>
      <c r="Y29" s="16" t="s">
        <v>17</v>
      </c>
      <c r="Z29" s="6"/>
      <c r="AA29" s="36"/>
    </row>
    <row r="30" spans="2:28" ht="33" customHeight="1">
      <c r="B30" s="11"/>
      <c r="C30" s="24"/>
      <c r="D30" s="90"/>
      <c r="E30" s="24"/>
      <c r="F30" s="7" t="s">
        <v>20</v>
      </c>
      <c r="G30" s="65">
        <v>547</v>
      </c>
      <c r="H30" s="39">
        <v>200</v>
      </c>
      <c r="I30" s="39">
        <v>615</v>
      </c>
      <c r="J30" s="39">
        <f>120000000/1000000</f>
        <v>120</v>
      </c>
      <c r="K30" s="39">
        <v>846.3</v>
      </c>
      <c r="L30" s="39">
        <v>466.5</v>
      </c>
      <c r="M30" s="39">
        <v>115</v>
      </c>
      <c r="N30" s="39">
        <v>835</v>
      </c>
      <c r="O30" s="39">
        <v>465</v>
      </c>
      <c r="P30" s="39">
        <v>55</v>
      </c>
      <c r="Q30" s="39">
        <v>375</v>
      </c>
      <c r="R30" s="39">
        <v>349</v>
      </c>
      <c r="S30" s="39">
        <v>473</v>
      </c>
      <c r="T30" s="39">
        <f>30000000/1000000</f>
        <v>30</v>
      </c>
      <c r="U30" s="75">
        <f>SUM(G30:H30)</f>
        <v>747</v>
      </c>
      <c r="V30" s="9">
        <v>4744.8</v>
      </c>
      <c r="W30" s="9">
        <v>4333.971</v>
      </c>
      <c r="X30" s="25">
        <v>7051.1779</v>
      </c>
      <c r="Y30" s="7" t="s">
        <v>18</v>
      </c>
      <c r="Z30" s="6"/>
      <c r="AA30" s="36"/>
      <c r="AB30" s="1"/>
    </row>
    <row r="31" spans="2:28" ht="33" customHeight="1">
      <c r="B31" s="11"/>
      <c r="C31" s="24"/>
      <c r="D31" s="90"/>
      <c r="E31" s="24"/>
      <c r="F31" s="33" t="s">
        <v>25</v>
      </c>
      <c r="G31" s="8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150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77">
        <f>SUM(G31:H31)</f>
        <v>0</v>
      </c>
      <c r="V31" s="32">
        <v>150</v>
      </c>
      <c r="W31" s="32">
        <v>75</v>
      </c>
      <c r="X31" s="32">
        <v>109</v>
      </c>
      <c r="Y31" s="33" t="s">
        <v>24</v>
      </c>
      <c r="Z31" s="6"/>
      <c r="AA31" s="36"/>
      <c r="AB31" s="1"/>
    </row>
    <row r="32" spans="6:27" ht="21.75" customHeight="1">
      <c r="F32" s="89" t="s">
        <v>76</v>
      </c>
      <c r="G32" s="17"/>
      <c r="H32" s="17"/>
      <c r="I32" s="17"/>
      <c r="J32" s="17"/>
      <c r="K32" s="17"/>
      <c r="L32" s="17"/>
      <c r="M32" s="17"/>
      <c r="N32" s="17"/>
      <c r="O32" s="57"/>
      <c r="P32" s="17"/>
      <c r="Q32" s="17"/>
      <c r="R32" s="17"/>
      <c r="S32" s="17"/>
      <c r="T32" s="17"/>
      <c r="U32" s="17"/>
      <c r="V32" s="68"/>
      <c r="W32" s="68"/>
      <c r="X32" s="23"/>
      <c r="Y32" s="35" t="s">
        <v>75</v>
      </c>
      <c r="AA32" s="22"/>
    </row>
    <row r="33" spans="6:25" ht="15"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23"/>
      <c r="Y33" s="12"/>
    </row>
    <row r="34" spans="6:24" ht="15">
      <c r="F34" s="12"/>
      <c r="G34" s="12"/>
      <c r="H34" s="12"/>
      <c r="I34" s="12"/>
      <c r="J34" s="12"/>
      <c r="K34" s="12"/>
      <c r="L34" s="59"/>
      <c r="M34" s="59"/>
      <c r="N34" s="61"/>
      <c r="O34" s="12"/>
      <c r="P34" s="12"/>
      <c r="Q34" s="12"/>
      <c r="R34" s="12"/>
      <c r="S34" s="12"/>
      <c r="T34" s="12"/>
      <c r="U34" s="12"/>
      <c r="V34" s="12"/>
      <c r="W34" s="37"/>
      <c r="X34" s="13"/>
    </row>
    <row r="35" spans="6:24" ht="15">
      <c r="F35" s="12"/>
      <c r="G35" s="12"/>
      <c r="H35" s="12"/>
      <c r="I35" s="12"/>
      <c r="J35" s="12"/>
      <c r="K35" s="12"/>
      <c r="L35" s="60"/>
      <c r="M35" s="61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23"/>
    </row>
    <row r="36" spans="6:24" ht="15">
      <c r="F36" s="12"/>
      <c r="G36" s="12"/>
      <c r="H36" s="12"/>
      <c r="I36" s="12"/>
      <c r="J36" s="12"/>
      <c r="K36" s="12"/>
      <c r="L36" s="12"/>
      <c r="N36" s="12"/>
      <c r="O36" s="62"/>
      <c r="P36" s="12"/>
      <c r="Q36" s="12"/>
      <c r="R36" s="12"/>
      <c r="S36" s="12"/>
      <c r="T36" s="12"/>
      <c r="U36" s="12"/>
      <c r="V36" s="12"/>
      <c r="W36" s="12"/>
      <c r="X36" s="19"/>
    </row>
    <row r="37" spans="6:24" ht="15"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9"/>
    </row>
    <row r="38" spans="6:24" ht="15"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23"/>
    </row>
    <row r="39" spans="6:26" ht="15"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Z39" s="24"/>
    </row>
    <row r="40" spans="6:26" ht="15"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9"/>
      <c r="Z40" s="24"/>
    </row>
    <row r="41" spans="6:26" ht="15"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9"/>
      <c r="Z41" s="24"/>
    </row>
    <row r="42" spans="6:26" ht="15"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T42" s="12"/>
      <c r="U42" s="12"/>
      <c r="V42" s="12"/>
      <c r="W42" s="12"/>
      <c r="X42" s="19"/>
      <c r="Z42" s="24"/>
    </row>
    <row r="43" spans="6:24" ht="15"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9"/>
    </row>
    <row r="44" spans="6:24" ht="15"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20"/>
    </row>
    <row r="45" spans="6:23" ht="15"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6:24" ht="15"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9"/>
    </row>
    <row r="47" spans="6:23" ht="15"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6:24" ht="15"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9"/>
    </row>
    <row r="49" spans="6:23" ht="15"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6:24" ht="15"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9"/>
    </row>
    <row r="51" spans="6:24" ht="15"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9"/>
    </row>
    <row r="52" spans="6:23" ht="15"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6:23" ht="15"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6:23" ht="15"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6:23" ht="15"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6:23" ht="15"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6:23" ht="15"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6:23" ht="15"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6:23" ht="15"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6:23" ht="15"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6:23" ht="15"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6:23" ht="15"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6:23" ht="15"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6:23" ht="15"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6:23" ht="15"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6:23" ht="15"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6:23" ht="15"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6:23" ht="15"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6:23" ht="15"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6:23" ht="15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6:23" ht="15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6:23" ht="15"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6:23" ht="15"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6:23" ht="15"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6:23" ht="15"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6:23" ht="15"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6:23" ht="15"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6:23" ht="15"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6:23" ht="15"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6:23" ht="15"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6:23" ht="15"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6:23" ht="15"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6:23" ht="15"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6:23" ht="15"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6:23" ht="15"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6:23" ht="15"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6:23" ht="15"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6:23" ht="15"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6:23" ht="15"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6:23" ht="15"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6:23" ht="1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6:23" ht="15"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6:23" ht="15"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6:23" ht="15"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6:23" ht="15"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6:23" ht="15"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6:23" ht="15"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6:23" ht="15"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6:23" ht="15"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6:23" ht="15"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6:23" ht="15"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6:23" ht="15"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6:23" ht="15"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6:23" ht="15"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6:23" ht="15"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6:23" ht="15"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6:23" ht="15"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6:23" ht="15"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6:23" ht="15"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6:23" ht="15"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6:23" ht="15"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6:23" ht="15"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6:23" ht="15"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6:23" ht="15"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6:23" ht="15"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6:23" ht="15"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6:23" ht="15"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6:23" ht="15"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6:23" ht="15"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6:23" ht="15"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6:23" ht="15"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6:23" ht="15"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6:23" ht="15"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6:23" ht="15"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6:23" ht="15"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6:23" ht="15"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6:23" ht="15"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6:23" ht="15"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6:23" ht="15"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6:23" ht="15"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6:23" ht="15"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6:23" ht="15"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6:23" ht="15"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6:23" ht="15"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6:23" ht="15"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6:23" ht="15"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6:23" ht="15"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6:23" ht="15"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6:23" ht="15"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6:23" ht="15"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6:23" ht="15"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6:23" ht="15"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6:23" ht="15"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6:23" ht="15"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6:23" ht="15"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6:23" ht="15"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6:23" ht="15"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6:23" ht="15"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6:23" ht="15"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6:23" ht="15"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6:23" ht="15"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6:23" ht="15"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6:23" ht="15"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6:23" ht="15"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6:23" ht="15"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6:23" ht="15"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6:23" ht="15"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6:23" ht="15"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6:23" ht="15"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6:23" ht="15"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6:23" ht="15"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6:23" ht="15"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6:23" ht="15"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6:23" ht="15"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6:23" ht="15"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6:23" ht="15"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6:23" ht="15"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6:23" ht="15"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spans="6:23" ht="15"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spans="6:23" ht="15"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spans="6:23" ht="15"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spans="6:23" ht="15"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 spans="6:23" ht="15"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 spans="6:23" ht="15"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6:23" ht="15"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6:23" ht="15"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6:23" ht="15"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6:23" ht="15"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6:23" ht="15"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6:23" ht="15"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6:23" ht="15"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spans="6:23" ht="15"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spans="6:23" ht="15"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6:23" ht="15"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 spans="6:23" ht="15"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 spans="6:23" ht="15"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spans="6:23" ht="15"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 spans="6:23" ht="15"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6:23" ht="15"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 spans="6:23" ht="15"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 spans="6:23" ht="15"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6:23" ht="15"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6:23" ht="15"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6:23" ht="15"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6:23" ht="15"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spans="6:23" ht="15"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6:23" ht="15"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6:23" ht="15"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6:23" ht="15"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6:23" ht="15"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 spans="6:23" ht="15"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</row>
    <row r="202" spans="6:23" ht="15"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</row>
    <row r="203" spans="6:23" ht="15"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</row>
    <row r="204" spans="6:23" ht="15"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6:23" ht="15"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6:23" ht="15"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6:23" ht="15"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6:23" ht="15"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6:23" ht="15"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6:23" ht="15"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6:23" ht="15"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6:23" ht="15"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6:23" ht="15"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6:23" ht="15"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6:23" ht="15"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6:23" ht="15"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 spans="6:23" ht="15"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 spans="6:23" ht="15"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6:23" ht="15"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6:23" ht="15"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6:23" ht="15"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6:23" ht="15"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6:23" ht="15"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</row>
    <row r="224" spans="6:23" ht="15"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 spans="6:23" ht="15"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</row>
    <row r="226" spans="6:23" ht="15"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</row>
    <row r="227" spans="6:23" ht="15"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</row>
    <row r="228" spans="6:23" ht="15"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</row>
    <row r="229" spans="6:23" ht="15"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</row>
    <row r="230" spans="6:23" ht="15"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</row>
    <row r="231" spans="6:23" ht="15"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6:23" ht="15"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6:23" ht="15"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</row>
    <row r="234" spans="6:23" ht="15"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</row>
    <row r="235" spans="6:23" ht="15"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6:23" ht="15"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6:23" ht="15"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6:23" ht="15"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6:23" ht="15"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6:23" ht="15"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6:23" ht="15"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</row>
    <row r="242" spans="6:23" ht="15"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</row>
    <row r="243" spans="6:23" ht="15"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</row>
    <row r="244" spans="6:23" ht="15"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</row>
    <row r="245" spans="6:23" ht="15"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6:23" ht="15"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6:23" ht="15"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 spans="6:23" ht="15"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 spans="6:23" ht="15"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 spans="6:23" ht="15"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</row>
    <row r="251" spans="6:23" ht="15"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</row>
    <row r="252" spans="6:23" ht="15"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</row>
    <row r="253" spans="6:23" ht="15"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</row>
    <row r="254" spans="6:23" ht="15"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</row>
    <row r="255" spans="6:23" ht="15"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</row>
    <row r="256" spans="6:23" ht="15"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</row>
    <row r="257" spans="6:23" ht="15"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</row>
    <row r="258" spans="6:23" ht="15"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</row>
    <row r="259" spans="6:23" ht="15"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 spans="6:23" ht="15"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6:23" ht="15"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</row>
    <row r="262" spans="6:23" ht="15"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</row>
    <row r="263" spans="6:23" ht="15"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</row>
    <row r="264" spans="6:23" ht="15"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</row>
    <row r="265" spans="6:23" ht="15"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</row>
    <row r="266" spans="6:23" ht="15"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</row>
    <row r="267" spans="6:23" ht="15"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</row>
    <row r="268" spans="6:23" ht="15"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</row>
    <row r="269" spans="6:23" ht="15"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</row>
    <row r="270" spans="6:23" ht="15"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</row>
    <row r="271" spans="6:23" ht="15"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</row>
    <row r="272" spans="6:23" ht="15"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</row>
    <row r="273" spans="6:23" ht="15"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</row>
    <row r="274" spans="6:23" ht="15"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</row>
    <row r="275" spans="6:23" ht="15"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</row>
    <row r="276" spans="6:23" ht="15"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</row>
    <row r="277" spans="6:23" ht="15"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</row>
    <row r="278" spans="6:23" ht="15"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</row>
    <row r="279" spans="6:23" ht="15"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</row>
    <row r="280" spans="6:23" ht="15"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</row>
    <row r="281" spans="6:23" ht="15"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</row>
    <row r="282" spans="6:23" ht="15"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</row>
    <row r="283" spans="6:23" ht="15"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</row>
    <row r="284" spans="6:23" ht="15"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</row>
    <row r="285" spans="6:23" ht="15"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</row>
    <row r="286" spans="6:23" ht="15"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</row>
    <row r="287" spans="6:23" ht="15"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</row>
    <row r="288" spans="6:23" ht="15"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</row>
    <row r="289" spans="6:23" ht="15"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</row>
    <row r="290" spans="6:23" ht="15"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</row>
    <row r="291" spans="6:23" ht="15"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</row>
    <row r="292" spans="6:23" ht="15"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</row>
    <row r="293" spans="6:23" ht="15"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</row>
    <row r="294" spans="6:23" ht="15"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</row>
    <row r="295" spans="6:23" ht="15"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</row>
    <row r="296" spans="6:23" ht="15"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</row>
    <row r="297" spans="6:23" ht="15"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</row>
    <row r="298" spans="6:23" ht="15"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</row>
    <row r="299" spans="6:23" ht="15"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</row>
    <row r="300" spans="6:23" ht="15"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</row>
    <row r="301" spans="6:23" ht="15"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</row>
    <row r="302" spans="6:23" ht="15"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</row>
    <row r="303" spans="6:23" ht="15"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</row>
    <row r="304" spans="6:23" ht="15"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</row>
    <row r="305" spans="6:23" ht="15"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</row>
    <row r="306" spans="6:23" ht="15"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</row>
    <row r="307" spans="6:23" ht="15"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</row>
    <row r="308" spans="6:23" ht="15"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</row>
    <row r="309" spans="6:23" ht="15"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</row>
    <row r="310" spans="6:23" ht="15"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</row>
    <row r="311" spans="6:23" ht="15"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</row>
    <row r="312" spans="6:23" ht="15"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</row>
    <row r="313" spans="6:23" ht="15"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</row>
    <row r="314" spans="6:23" ht="15"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</row>
    <row r="315" spans="6:23" ht="15"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</row>
    <row r="316" spans="6:23" ht="15"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</row>
    <row r="317" spans="6:23" ht="15"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</row>
    <row r="318" spans="6:23" ht="15"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</row>
    <row r="319" spans="6:23" ht="15"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</row>
    <row r="320" spans="6:23" ht="15"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</row>
    <row r="321" spans="6:23" ht="15"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</row>
    <row r="322" spans="6:23" ht="15"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</row>
    <row r="323" spans="6:23" ht="15"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</row>
    <row r="324" spans="6:23" ht="15"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</row>
    <row r="325" spans="6:23" ht="15"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</row>
    <row r="326" spans="6:23" ht="15"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</row>
    <row r="327" spans="6:23" ht="15"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</row>
    <row r="328" spans="6:23" ht="15"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</row>
    <row r="329" spans="6:23" ht="15"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</row>
    <row r="330" spans="6:23" ht="15"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</row>
    <row r="331" spans="6:23" ht="15"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</row>
    <row r="332" spans="6:23" ht="15"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</row>
    <row r="333" spans="6:23" ht="15"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</row>
    <row r="334" spans="6:23" ht="15"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</row>
    <row r="335" spans="6:23" ht="15"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</row>
    <row r="336" spans="6:23" ht="15"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</row>
    <row r="337" spans="6:23" ht="15"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</row>
    <row r="338" spans="6:23" ht="15"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</row>
    <row r="339" spans="6:23" ht="15"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</row>
    <row r="340" spans="6:23" ht="15"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</row>
    <row r="341" spans="6:23" ht="15"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</row>
    <row r="342" spans="6:23" ht="15"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</row>
    <row r="343" spans="6:23" ht="15"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</row>
    <row r="344" spans="6:23" ht="15"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</row>
    <row r="345" spans="6:23" ht="15"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</row>
    <row r="346" spans="6:23" ht="15"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</row>
    <row r="347" spans="6:23" ht="15"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</row>
    <row r="348" spans="6:23" ht="15"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</row>
    <row r="349" spans="6:23" ht="15"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</row>
    <row r="350" spans="6:23" ht="15"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</row>
    <row r="351" spans="6:23" ht="15"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</row>
    <row r="352" spans="6:23" ht="15"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</row>
    <row r="353" spans="6:23" ht="15"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</row>
    <row r="354" spans="6:23" ht="15"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</row>
    <row r="355" spans="6:23" ht="15"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</row>
    <row r="356" spans="6:23" ht="15"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</row>
    <row r="357" spans="6:23" ht="15"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</row>
    <row r="358" spans="6:23" ht="15"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</row>
    <row r="359" spans="6:23" ht="15"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</row>
    <row r="360" spans="6:23" ht="15"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</row>
    <row r="361" spans="6:23" ht="15"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</row>
    <row r="362" spans="6:23" ht="15"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</row>
    <row r="363" spans="6:23" ht="15"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</row>
    <row r="364" spans="6:23" ht="15"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</row>
    <row r="365" spans="6:23" ht="15"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</row>
    <row r="366" spans="6:23" ht="15"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</row>
    <row r="367" spans="6:23" ht="15"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</row>
    <row r="368" spans="6:23" ht="15"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</row>
    <row r="369" spans="6:23" ht="15"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</row>
    <row r="370" spans="6:23" ht="15"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</row>
    <row r="371" spans="6:23" ht="15"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</row>
    <row r="372" spans="6:23" ht="15"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</row>
    <row r="373" spans="6:23" ht="15"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</row>
    <row r="374" spans="6:23" ht="15"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</row>
    <row r="375" spans="6:23" ht="15"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</row>
    <row r="376" spans="6:23" ht="15"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</row>
    <row r="377" spans="6:23" ht="15"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</row>
    <row r="378" spans="6:23" ht="15"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</row>
    <row r="379" spans="6:23" ht="15"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</row>
    <row r="380" spans="6:23" ht="15"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</row>
    <row r="381" spans="6:23" ht="15"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</row>
    <row r="382" spans="6:23" ht="15"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</row>
    <row r="383" spans="6:23" ht="15"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</row>
    <row r="384" spans="6:23" ht="15"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</row>
    <row r="385" spans="6:23" ht="15"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</row>
    <row r="386" spans="6:23" ht="15"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</row>
    <row r="387" spans="6:23" ht="15"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</row>
    <row r="388" spans="6:23" ht="15"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</row>
    <row r="389" spans="6:23" ht="15"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</row>
    <row r="390" spans="6:23" ht="15"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</row>
    <row r="391" spans="6:23" ht="15"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</row>
    <row r="392" spans="6:23" ht="15"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</row>
    <row r="393" spans="6:23" ht="15"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</row>
    <row r="394" spans="6:23" ht="15"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</row>
    <row r="395" spans="6:23" ht="15"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 spans="6:23" ht="15"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</row>
    <row r="397" spans="6:23" ht="15"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</row>
    <row r="398" spans="6:23" ht="15"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</row>
    <row r="399" spans="6:23" ht="15"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</row>
    <row r="400" spans="6:23" ht="15"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</row>
    <row r="401" spans="6:23" ht="15"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</row>
    <row r="402" spans="6:23" ht="15"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</row>
    <row r="403" spans="6:23" ht="15"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</row>
    <row r="404" spans="6:23" ht="15"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</row>
    <row r="405" spans="6:23" ht="15"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</row>
    <row r="406" spans="6:23" ht="15"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</row>
    <row r="407" spans="6:23" ht="15"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</row>
    <row r="408" spans="6:23" ht="15"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</row>
    <row r="409" spans="6:23" ht="15"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</row>
    <row r="410" spans="6:23" ht="15"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</row>
    <row r="411" spans="6:23" ht="15"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</row>
    <row r="412" spans="6:23" ht="15"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</row>
    <row r="413" spans="6:23" ht="15"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</row>
    <row r="414" spans="6:23" ht="15"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</row>
    <row r="415" spans="6:23" ht="15"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</row>
    <row r="416" spans="6:23" ht="15"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</row>
    <row r="417" spans="6:23" ht="15"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</row>
    <row r="418" spans="6:23" ht="15"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</row>
    <row r="419" spans="6:23" ht="15"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</row>
    <row r="420" spans="6:23" ht="15"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</row>
    <row r="421" spans="6:23" ht="15"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</row>
    <row r="422" spans="6:23" ht="15"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</row>
    <row r="423" spans="6:23" ht="15"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</row>
    <row r="424" spans="6:23" ht="15"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</row>
    <row r="425" spans="6:23" ht="15"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</row>
    <row r="426" spans="6:23" ht="15"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</row>
    <row r="427" spans="6:23" ht="15"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</row>
    <row r="428" spans="6:23" ht="15"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</row>
    <row r="429" spans="6:23" ht="15"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</row>
    <row r="430" spans="6:23" ht="15"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</row>
    <row r="431" spans="6:23" ht="15"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</row>
    <row r="432" spans="6:23" ht="15"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</row>
    <row r="433" spans="6:23" ht="15"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</row>
    <row r="434" spans="6:23" ht="15"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</row>
    <row r="435" spans="6:23" ht="15"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</row>
    <row r="436" spans="6:23" ht="15"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</row>
    <row r="437" spans="6:23" ht="15"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</row>
    <row r="438" spans="6:23" ht="15"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</row>
    <row r="439" spans="6:23" ht="15"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</row>
    <row r="440" spans="6:23" ht="15"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</row>
    <row r="441" spans="6:23" ht="15"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</row>
    <row r="442" spans="6:23" ht="15"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</row>
    <row r="443" spans="6:23" ht="15"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</row>
    <row r="444" spans="6:23" ht="15"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</row>
    <row r="445" spans="6:23" ht="15"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</row>
    <row r="446" spans="6:23" ht="15"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</row>
    <row r="447" spans="6:23" ht="15"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</row>
    <row r="448" spans="6:23" ht="15"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</row>
    <row r="449" spans="6:23" ht="15"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</row>
    <row r="450" spans="6:23" ht="15"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</row>
    <row r="451" spans="6:23" ht="15"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</row>
    <row r="452" spans="6:23" ht="15"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</row>
    <row r="453" spans="6:23" ht="15"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</row>
    <row r="454" spans="6:23" ht="15"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</row>
    <row r="455" spans="6:23" ht="15"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</row>
    <row r="456" spans="6:23" ht="15"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</row>
    <row r="457" spans="6:23" ht="15"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</row>
    <row r="458" spans="6:23" ht="15"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</row>
    <row r="459" spans="6:23" ht="15"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</row>
    <row r="460" spans="6:23" ht="15"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</row>
    <row r="461" spans="6:23" ht="15"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</row>
    <row r="462" spans="6:23" ht="15"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</row>
    <row r="463" spans="6:23" ht="15"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</row>
    <row r="464" spans="6:23" ht="15"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</row>
    <row r="465" spans="6:23" ht="15"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</row>
    <row r="466" spans="6:23" ht="15"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</row>
    <row r="467" spans="6:23" ht="15"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</row>
    <row r="468" spans="6:23" ht="15"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</row>
    <row r="469" spans="6:23" ht="15"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</row>
    <row r="470" spans="6:23" ht="15"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</row>
    <row r="471" spans="6:23" ht="15"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</row>
    <row r="472" spans="6:23" ht="15"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</row>
    <row r="473" spans="6:23" ht="15"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</row>
    <row r="474" spans="6:23" ht="15"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</row>
    <row r="475" spans="6:23" ht="15"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</row>
    <row r="476" spans="6:23" ht="15"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</row>
    <row r="477" spans="6:23" ht="15"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</row>
    <row r="478" spans="6:23" ht="15"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</row>
    <row r="479" spans="6:23" ht="15"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</row>
    <row r="480" spans="6:23" ht="15"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</row>
    <row r="481" spans="6:23" ht="15"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</row>
    <row r="482" spans="6:23" ht="15"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</row>
    <row r="483" spans="6:23" ht="15"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</row>
    <row r="484" spans="6:23" ht="15"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</row>
    <row r="485" spans="6:23" ht="15"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</row>
    <row r="486" spans="6:23" ht="15"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</row>
    <row r="487" spans="6:23" ht="15"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</row>
    <row r="488" spans="6:23" ht="15"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</row>
    <row r="489" spans="6:23" ht="15"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</row>
    <row r="490" spans="6:23" ht="15"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</row>
    <row r="491" spans="6:23" ht="15"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</row>
    <row r="492" spans="6:23" ht="15"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</row>
    <row r="493" spans="6:23" ht="15"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</row>
    <row r="494" spans="6:23" ht="15"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</row>
    <row r="495" spans="6:23" ht="15"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</row>
    <row r="496" spans="6:23" ht="15"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</row>
    <row r="497" spans="6:23" ht="15"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</row>
    <row r="498" spans="6:23" ht="15"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</row>
    <row r="499" spans="6:23" ht="15"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</row>
    <row r="500" spans="6:23" ht="15"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</row>
    <row r="501" spans="6:23" ht="15"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</row>
    <row r="502" spans="6:23" ht="15"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</row>
    <row r="503" spans="6:23" ht="15"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</row>
    <row r="504" spans="6:23" ht="15"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</row>
    <row r="505" spans="6:23" ht="15"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</row>
    <row r="506" spans="6:23" ht="15"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</row>
    <row r="507" spans="6:23" ht="15"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</row>
    <row r="508" spans="6:23" ht="15"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</row>
    <row r="509" spans="6:23" ht="15"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</row>
    <row r="510" spans="6:23" ht="15"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</row>
    <row r="511" spans="6:23" ht="15"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</row>
    <row r="512" spans="6:23" ht="15"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</row>
    <row r="513" spans="6:23" ht="15"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</row>
    <row r="514" spans="6:23" ht="15"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</row>
    <row r="515" spans="6:23" ht="15"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</row>
    <row r="516" spans="6:23" ht="15"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</row>
    <row r="517" spans="6:23" ht="15"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</row>
    <row r="518" spans="6:23" ht="15"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</row>
    <row r="519" spans="6:23" ht="15"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</row>
    <row r="520" spans="6:23" ht="15"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</row>
    <row r="521" spans="6:23" ht="15"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</row>
    <row r="522" spans="6:23" ht="15"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</row>
    <row r="523" spans="6:23" ht="15"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</row>
    <row r="524" spans="6:23" ht="15"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</row>
    <row r="525" spans="6:23" ht="15"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</row>
    <row r="526" spans="6:23" ht="15"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</row>
    <row r="527" spans="6:23" ht="15"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</row>
    <row r="528" spans="6:23" ht="15"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</row>
    <row r="529" spans="6:23" ht="15"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</row>
    <row r="530" spans="6:23" ht="15"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</row>
    <row r="531" spans="6:23" ht="15"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</row>
    <row r="532" spans="6:23" ht="15"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</row>
    <row r="533" spans="6:23" ht="15"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</row>
    <row r="534" spans="6:23" ht="15"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</row>
    <row r="535" spans="6:23" ht="15"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</row>
    <row r="536" spans="6:23" ht="15"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</row>
    <row r="537" spans="6:23" ht="15"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</row>
    <row r="538" spans="6:23" ht="15"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</row>
    <row r="539" spans="6:23" ht="15"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</row>
    <row r="540" spans="6:23" ht="15"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</row>
    <row r="541" spans="6:23" ht="15"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</row>
    <row r="542" spans="6:23" ht="15"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</row>
    <row r="543" spans="6:23" ht="15"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</row>
    <row r="544" spans="6:23" ht="15"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</row>
    <row r="545" spans="6:23" ht="15"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</row>
    <row r="546" spans="6:23" ht="15"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</row>
    <row r="547" spans="6:23" ht="15"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</row>
    <row r="548" spans="6:23" ht="15"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</row>
    <row r="549" spans="6:23" ht="15"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</row>
    <row r="550" spans="6:23" ht="15"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</row>
    <row r="551" spans="6:23" ht="15"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</row>
    <row r="552" spans="6:23" ht="15"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</row>
    <row r="553" spans="6:23" ht="15"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</row>
    <row r="554" spans="6:23" ht="15"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</row>
    <row r="555" spans="6:23" ht="15"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</row>
    <row r="556" spans="6:23" ht="15"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</row>
    <row r="557" spans="6:23" ht="15"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</row>
    <row r="558" spans="6:23" ht="15"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</row>
    <row r="559" spans="6:23" ht="15"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</row>
    <row r="560" spans="6:23" ht="15"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</row>
    <row r="561" spans="6:23" ht="15"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</row>
    <row r="562" spans="6:23" ht="15"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</row>
    <row r="563" spans="6:23" ht="15"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</row>
    <row r="564" spans="6:23" ht="15"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</row>
    <row r="565" spans="6:23" ht="15"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</row>
    <row r="566" spans="6:23" ht="15"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</row>
    <row r="567" spans="6:23" ht="15"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</row>
    <row r="568" spans="6:23" ht="15"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</row>
    <row r="569" spans="6:23" ht="15"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</row>
    <row r="570" spans="6:23" ht="15"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</row>
    <row r="571" spans="6:23" ht="15"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</row>
    <row r="572" spans="6:23" ht="15"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</row>
    <row r="573" spans="6:23" ht="15"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</row>
    <row r="574" spans="6:23" ht="15"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</row>
    <row r="575" spans="6:23" ht="15"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</row>
    <row r="576" spans="6:23" ht="15"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</row>
    <row r="577" spans="6:23" ht="15"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</row>
    <row r="578" spans="6:23" ht="15"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</row>
    <row r="579" spans="6:23" ht="15"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</row>
    <row r="580" spans="6:23" ht="15"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</row>
    <row r="581" spans="6:23" ht="15"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</row>
    <row r="582" spans="6:23" ht="15"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</row>
    <row r="583" spans="6:23" ht="15"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</row>
    <row r="584" spans="6:23" ht="15"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</row>
    <row r="585" spans="6:23" ht="15"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</row>
    <row r="586" spans="6:23" ht="15"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</row>
    <row r="587" spans="6:23" ht="15"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</row>
    <row r="588" spans="6:23" ht="15"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</row>
    <row r="589" spans="6:23" ht="15"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</row>
    <row r="590" spans="6:23" ht="15"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</row>
    <row r="591" spans="6:23" ht="15"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</row>
    <row r="592" spans="6:23" ht="15"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</row>
    <row r="593" spans="6:23" ht="15"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</row>
    <row r="594" spans="6:23" ht="15"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</row>
    <row r="595" spans="6:23" ht="15"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</row>
    <row r="596" spans="6:23" ht="15"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</row>
    <row r="597" spans="6:23" ht="15"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</row>
    <row r="598" spans="6:23" ht="15"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</row>
    <row r="599" spans="6:23" ht="15"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</row>
    <row r="600" spans="6:23" ht="15"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</row>
    <row r="601" spans="6:23" ht="15"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</row>
    <row r="602" spans="6:23" ht="15"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</row>
    <row r="603" spans="6:23" ht="15"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</row>
    <row r="604" spans="6:23" ht="15"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</row>
    <row r="605" spans="6:23" ht="15"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</row>
    <row r="606" spans="6:23" ht="15"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</row>
    <row r="607" spans="6:23" ht="15"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</row>
    <row r="608" spans="6:23" ht="15"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</row>
    <row r="609" spans="6:23" ht="15"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</row>
    <row r="610" spans="6:23" ht="15"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</row>
    <row r="611" spans="6:23" ht="15"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</row>
    <row r="612" spans="6:23" ht="15"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</row>
    <row r="613" spans="6:23" ht="15"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</row>
    <row r="614" spans="6:23" ht="15"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</row>
    <row r="615" spans="6:23" ht="15"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</row>
    <row r="616" spans="6:23" ht="15"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</row>
    <row r="617" spans="6:23" ht="15"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</row>
    <row r="618" spans="6:23" ht="15"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</row>
    <row r="619" spans="6:23" ht="15"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</row>
    <row r="620" spans="6:23" ht="15"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</row>
    <row r="621" spans="6:23" ht="15"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</row>
    <row r="622" spans="6:23" ht="15"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</row>
    <row r="623" spans="6:23" ht="15"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</row>
    <row r="624" spans="6:23" ht="15"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</row>
    <row r="625" spans="6:23" ht="15"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</row>
    <row r="626" spans="6:23" ht="15"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</row>
    <row r="627" spans="6:23" ht="15"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</row>
    <row r="628" spans="6:23" ht="15"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</row>
    <row r="629" spans="6:23" ht="15"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</row>
    <row r="630" spans="6:23" ht="15"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</row>
    <row r="631" spans="6:23" ht="15"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</row>
    <row r="632" spans="6:23" ht="15"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</row>
    <row r="633" spans="6:23" ht="15"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</row>
    <row r="634" spans="6:23" ht="15"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</row>
    <row r="635" spans="6:23" ht="15"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</row>
    <row r="636" spans="6:23" ht="15"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</row>
    <row r="637" spans="6:23" ht="15"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</row>
    <row r="638" spans="6:23" ht="15"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</row>
    <row r="639" spans="6:23" ht="15"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</row>
    <row r="640" spans="6:23" ht="15"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</row>
    <row r="641" spans="6:23" ht="15"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</row>
    <row r="642" spans="6:23" ht="15"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</row>
    <row r="643" spans="6:23" ht="15"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</row>
    <row r="644" spans="6:23" ht="15"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</row>
    <row r="645" spans="6:23" ht="15"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</row>
    <row r="646" spans="6:23" ht="15"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</row>
    <row r="647" spans="6:23" ht="15"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</row>
    <row r="648" spans="6:23" ht="15"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</row>
    <row r="649" spans="6:23" ht="15"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</row>
    <row r="650" spans="6:23" ht="15"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</row>
    <row r="651" spans="6:23" ht="15"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</row>
    <row r="652" spans="6:23" ht="15"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</row>
    <row r="653" spans="6:23" ht="15"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</row>
    <row r="654" spans="6:23" ht="15"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</row>
    <row r="655" spans="6:23" ht="15"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</row>
    <row r="656" spans="6:23" ht="15"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</row>
    <row r="657" spans="6:23" ht="15"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</row>
    <row r="658" spans="6:23" ht="15"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</row>
    <row r="659" spans="6:23" ht="15"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</row>
    <row r="660" spans="6:23" ht="15"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</row>
    <row r="661" spans="6:23" ht="15"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</row>
    <row r="662" spans="6:23" ht="15"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</row>
    <row r="663" spans="6:23" ht="15"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</row>
    <row r="664" spans="6:23" ht="15"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</row>
    <row r="665" spans="6:23" ht="15"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</row>
    <row r="666" spans="6:23" ht="15"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</row>
    <row r="667" spans="6:23" ht="15"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</row>
    <row r="668" spans="6:23" ht="15"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</row>
    <row r="669" spans="6:23" ht="15"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</row>
    <row r="670" spans="6:23" ht="15"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</row>
    <row r="671" spans="6:23" ht="15"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</row>
    <row r="672" spans="6:23" ht="15"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</row>
    <row r="673" spans="6:23" ht="15"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</row>
    <row r="674" spans="6:23" ht="15"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</row>
    <row r="675" spans="6:23" ht="15"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</row>
    <row r="676" spans="6:23" ht="15"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</row>
    <row r="677" spans="6:23" ht="15"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</row>
    <row r="678" spans="6:23" ht="15"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</row>
    <row r="679" spans="6:23" ht="15"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</row>
    <row r="680" spans="6:23" ht="15"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</row>
    <row r="681" spans="6:23" ht="15"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</row>
    <row r="682" spans="6:23" ht="15"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</row>
    <row r="683" spans="6:23" ht="15"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</row>
    <row r="684" spans="6:23" ht="15"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</row>
    <row r="685" spans="6:23" ht="15"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</row>
    <row r="686" spans="6:23" ht="15"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</row>
    <row r="687" spans="6:23" ht="15"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</row>
    <row r="688" spans="6:23" ht="15"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</row>
    <row r="689" spans="6:23" ht="15"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</row>
    <row r="690" spans="6:23" ht="15"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</row>
    <row r="691" spans="6:23" ht="15"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</row>
    <row r="692" spans="6:23" ht="15"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</row>
    <row r="693" spans="6:23" ht="15"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</row>
    <row r="694" spans="6:23" ht="15"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</row>
    <row r="695" spans="6:23" ht="15"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</row>
    <row r="696" spans="6:23" ht="15"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</row>
    <row r="697" spans="6:23" ht="15"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</row>
    <row r="698" spans="6:23" ht="15"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</row>
    <row r="699" spans="6:23" ht="15"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</row>
    <row r="700" spans="6:23" ht="15"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</row>
    <row r="701" spans="6:23" ht="15"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</row>
    <row r="702" spans="6:23" ht="15"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</row>
    <row r="703" spans="6:23" ht="15"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</row>
    <row r="704" spans="6:23" ht="15"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</row>
    <row r="705" spans="6:23" ht="15"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</row>
    <row r="706" spans="6:23" ht="15"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</row>
    <row r="707" spans="6:23" ht="15"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</row>
    <row r="708" spans="6:23" ht="15"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</row>
    <row r="709" spans="6:23" ht="15"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</row>
    <row r="710" spans="6:23" ht="15"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</row>
    <row r="711" spans="6:23" ht="15"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</row>
    <row r="712" spans="6:23" ht="15"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</row>
    <row r="713" spans="6:23" ht="15"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</row>
    <row r="714" spans="6:23" ht="15"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</row>
    <row r="715" spans="6:23" ht="15"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</row>
    <row r="716" spans="6:23" ht="15"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</row>
    <row r="717" spans="6:23" ht="15"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</row>
    <row r="718" spans="6:23" ht="15"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</row>
    <row r="719" spans="6:23" ht="15"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</row>
    <row r="720" spans="6:23" ht="15"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</row>
    <row r="721" spans="6:23" ht="15"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</row>
    <row r="722" spans="6:23" ht="15"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</row>
    <row r="723" spans="6:23" ht="15"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</row>
    <row r="724" spans="6:23" ht="15"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</row>
    <row r="725" spans="6:23" ht="15"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</row>
    <row r="726" spans="6:23" ht="15"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</row>
    <row r="727" spans="6:23" ht="15"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</row>
    <row r="728" spans="6:23" ht="15"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</row>
    <row r="729" spans="6:23" ht="15"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</row>
    <row r="730" spans="6:23" ht="15"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6:23" ht="15"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</row>
    <row r="732" spans="6:23" ht="15"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</row>
    <row r="733" spans="6:23" ht="15"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6:23" ht="15"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</row>
    <row r="735" spans="6:23" ht="15"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</row>
    <row r="736" spans="6:23" ht="15"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</row>
    <row r="737" spans="6:23" ht="15"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</row>
    <row r="738" spans="6:23" ht="15"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</row>
    <row r="739" spans="6:23" ht="15"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</row>
    <row r="740" spans="6:23" ht="15"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</row>
    <row r="741" spans="6:23" ht="15"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</row>
    <row r="742" spans="6:23" ht="15"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</row>
    <row r="743" spans="6:23" ht="15"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</row>
    <row r="744" spans="6:23" ht="15"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</row>
    <row r="745" spans="6:23" ht="15"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</row>
    <row r="746" spans="6:23" ht="15"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</row>
    <row r="747" spans="6:23" ht="15"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</row>
    <row r="748" spans="6:23" ht="15"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</row>
    <row r="749" spans="6:23" ht="15"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</row>
    <row r="750" spans="6:23" ht="15"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</row>
    <row r="751" spans="6:23" ht="15"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</row>
    <row r="752" spans="6:23" ht="15"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</row>
    <row r="753" spans="6:23" ht="15"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</row>
    <row r="754" spans="6:23" ht="15"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6:23" ht="15"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</row>
    <row r="756" spans="6:23" ht="15"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</row>
    <row r="757" spans="6:23" ht="15"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6:23" ht="15"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</row>
    <row r="759" spans="6:23" ht="15"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</row>
    <row r="760" spans="6:23" ht="15"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</row>
    <row r="761" spans="6:23" ht="15"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</row>
    <row r="762" spans="6:23" ht="15"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</row>
    <row r="763" spans="6:23" ht="15"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</row>
    <row r="764" spans="6:23" ht="15"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</row>
    <row r="765" spans="6:23" ht="15"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</row>
    <row r="766" spans="6:23" ht="15"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</row>
    <row r="767" spans="6:23" ht="15"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</row>
    <row r="768" spans="6:23" ht="15"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</row>
    <row r="769" spans="6:23" ht="15"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</row>
    <row r="770" spans="6:23" ht="15"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</row>
    <row r="771" spans="6:23" ht="15"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</row>
    <row r="772" spans="6:23" ht="15"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</row>
    <row r="773" spans="6:23" ht="15"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</row>
    <row r="774" spans="6:23" ht="15"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</row>
    <row r="775" spans="6:23" ht="15"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</row>
    <row r="776" spans="6:23" ht="15"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</row>
    <row r="777" spans="6:23" ht="15"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6:23" ht="15"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</row>
    <row r="779" spans="6:23" ht="15"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</row>
    <row r="780" spans="6:23" ht="15"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6:23" ht="15"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</row>
    <row r="782" spans="6:23" ht="15"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</row>
    <row r="783" spans="6:23" ht="15"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</row>
    <row r="784" spans="6:23" ht="15"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</row>
    <row r="785" spans="6:23" ht="15"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</row>
    <row r="786" spans="6:23" ht="15"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</row>
    <row r="787" spans="6:23" ht="15"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</row>
    <row r="788" spans="6:23" ht="15"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</row>
    <row r="789" spans="6:23" ht="15"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</row>
    <row r="790" spans="6:23" ht="15"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</row>
    <row r="791" spans="6:23" ht="15"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</row>
    <row r="792" spans="6:23" ht="15"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</row>
    <row r="793" spans="6:23" ht="15"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</row>
    <row r="794" spans="6:23" ht="15"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</row>
    <row r="795" spans="6:23" ht="15"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</row>
    <row r="796" spans="6:23" ht="15"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</row>
    <row r="797" spans="6:23" ht="15"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</row>
    <row r="798" spans="6:23" ht="15"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</row>
    <row r="799" spans="6:23" ht="15"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</row>
    <row r="800" spans="6:23" ht="15"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</row>
    <row r="801" spans="6:23" ht="15"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</row>
    <row r="802" spans="6:23" ht="15"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</row>
    <row r="803" spans="6:23" ht="15"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</row>
    <row r="804" spans="6:23" ht="15"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</row>
    <row r="805" spans="6:23" ht="15"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</row>
    <row r="806" spans="6:23" ht="15"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</row>
    <row r="807" spans="6:23" ht="15"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</row>
    <row r="808" spans="6:23" ht="15"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</row>
    <row r="809" spans="6:23" ht="15"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</row>
    <row r="810" spans="6:23" ht="15"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</row>
    <row r="811" spans="6:23" ht="15"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</row>
    <row r="812" spans="6:23" ht="15"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</row>
    <row r="813" spans="6:23" ht="15"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</row>
    <row r="814" spans="6:23" ht="15"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</row>
    <row r="815" spans="6:23" ht="15"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</row>
    <row r="816" spans="6:23" ht="15"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</row>
    <row r="817" spans="6:23" ht="15"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</row>
    <row r="818" spans="6:23" ht="15"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</row>
    <row r="819" spans="6:23" ht="15"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</row>
    <row r="820" spans="6:23" ht="15"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</row>
    <row r="821" spans="6:23" ht="15"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</row>
    <row r="822" spans="6:23" ht="15"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</row>
    <row r="823" spans="6:23" ht="15"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</row>
    <row r="824" spans="6:23" ht="15"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</row>
    <row r="825" spans="6:23" ht="15"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</row>
    <row r="826" spans="6:23" ht="15"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</row>
    <row r="827" spans="6:23" ht="15"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</row>
    <row r="828" spans="6:23" ht="15"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</row>
    <row r="829" spans="6:23" ht="15"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</row>
    <row r="830" spans="6:23" ht="15"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</row>
    <row r="831" spans="6:23" ht="15"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</row>
    <row r="832" spans="6:23" ht="15"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</row>
    <row r="833" spans="6:23" ht="15"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</row>
    <row r="834" spans="6:23" ht="15"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</row>
    <row r="835" spans="6:23" ht="15"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</row>
    <row r="836" spans="6:23" ht="15"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</row>
    <row r="837" spans="6:23" ht="15"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</row>
    <row r="838" spans="6:23" ht="15"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</row>
    <row r="839" spans="6:23" ht="15"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</row>
    <row r="840" spans="6:23" ht="15"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</row>
    <row r="841" spans="6:23" ht="15"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</row>
    <row r="842" spans="6:23" ht="15"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</row>
    <row r="843" spans="6:23" ht="15"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</row>
    <row r="844" spans="6:23" ht="15"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</row>
    <row r="845" spans="6:23" ht="15"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</row>
    <row r="846" spans="6:23" ht="15"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</row>
    <row r="847" spans="6:23" ht="15"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</row>
    <row r="848" spans="6:23" ht="15"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</row>
    <row r="849" spans="6:23" ht="15"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</row>
    <row r="850" spans="6:23" ht="15"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</row>
    <row r="851" spans="6:23" ht="15"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</row>
    <row r="852" spans="6:23" ht="15"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</row>
    <row r="853" spans="6:23" ht="15"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</row>
    <row r="854" spans="6:23" ht="15"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</row>
    <row r="855" spans="6:23" ht="15"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</row>
    <row r="856" spans="6:23" ht="15"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</row>
    <row r="857" spans="6:23" ht="15"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</row>
    <row r="858" spans="6:23" ht="15"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</row>
    <row r="859" spans="6:23" ht="15"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</row>
    <row r="860" spans="6:23" ht="15"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</row>
    <row r="861" spans="6:23" ht="15"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</row>
    <row r="862" spans="6:23" ht="15"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</row>
    <row r="863" spans="6:23" ht="15"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</row>
    <row r="864" spans="6:23" ht="15"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</row>
    <row r="865" spans="6:23" ht="15"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</row>
    <row r="866" spans="6:23" ht="15"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</row>
    <row r="867" spans="6:23" ht="15"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</row>
    <row r="868" spans="6:23" ht="15"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</row>
    <row r="869" spans="6:23" ht="15"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</row>
    <row r="870" spans="6:23" ht="15"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</row>
    <row r="871" spans="6:23" ht="15"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</row>
    <row r="872" spans="6:23" ht="15"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</row>
    <row r="873" spans="6:23" ht="15"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</row>
    <row r="874" spans="6:23" ht="15"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</row>
    <row r="875" spans="6:23" ht="15"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</row>
    <row r="876" spans="6:23" ht="15"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</row>
    <row r="877" spans="6:23" ht="15"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</row>
    <row r="878" spans="6:23" ht="15"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</row>
    <row r="879" spans="6:23" ht="15"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</row>
    <row r="880" spans="6:23" ht="15"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</row>
    <row r="881" spans="6:23" ht="15"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</row>
    <row r="882" spans="6:23" ht="15"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</row>
    <row r="883" spans="6:23" ht="15"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</row>
    <row r="884" spans="6:23" ht="15"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</row>
    <row r="885" spans="6:23" ht="15"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</row>
    <row r="886" spans="6:23" ht="15"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</row>
    <row r="887" spans="6:23" ht="15"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</row>
    <row r="888" spans="6:23" ht="15"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</row>
    <row r="889" spans="6:23" ht="15"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</row>
    <row r="890" spans="6:23" ht="15"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</row>
    <row r="891" spans="6:23" ht="15"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</row>
    <row r="892" spans="6:23" ht="15"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</row>
    <row r="893" spans="6:23" ht="15"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</row>
    <row r="894" spans="6:23" ht="15"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</row>
    <row r="895" spans="6:23" ht="15"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</row>
    <row r="896" spans="6:23" ht="15"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</row>
    <row r="897" spans="6:23" ht="15"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</row>
    <row r="898" spans="6:23" ht="15"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</row>
    <row r="899" spans="6:23" ht="15"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</row>
    <row r="900" spans="6:23" ht="15"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</row>
    <row r="901" spans="6:23" ht="15"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</row>
    <row r="902" spans="6:23" ht="15"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</row>
    <row r="903" spans="6:23" ht="15"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</row>
    <row r="904" spans="6:23" ht="15"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</row>
    <row r="905" spans="6:23" ht="15"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</row>
    <row r="906" spans="6:23" ht="15"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</row>
    <row r="907" spans="6:23" ht="15"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</row>
    <row r="908" spans="6:23" ht="15"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</row>
    <row r="909" spans="6:23" ht="15"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</row>
    <row r="910" spans="6:23" ht="15"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</row>
    <row r="911" spans="6:23" ht="15"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</row>
    <row r="912" spans="6:23" ht="15"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</row>
    <row r="913" spans="6:23" ht="15"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</row>
    <row r="914" spans="6:23" ht="15"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</row>
    <row r="915" spans="6:23" ht="15"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</row>
    <row r="916" spans="6:23" ht="15"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</row>
    <row r="917" spans="6:23" ht="15"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</row>
    <row r="918" spans="6:23" ht="15"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</row>
    <row r="919" spans="6:23" ht="15"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</row>
    <row r="920" spans="6:23" ht="15"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</row>
    <row r="921" spans="6:23" ht="15"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</row>
    <row r="922" spans="6:23" ht="15"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</row>
    <row r="923" spans="6:23" ht="15"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</row>
    <row r="924" spans="6:23" ht="15"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</row>
    <row r="925" spans="6:23" ht="15"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</row>
    <row r="926" spans="6:23" ht="15"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</row>
    <row r="927" spans="6:23" ht="15"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</row>
    <row r="928" spans="6:23" ht="15"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</row>
    <row r="929" spans="6:23" ht="15"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</row>
    <row r="930" spans="6:23" ht="15"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</row>
    <row r="931" spans="6:23" ht="15"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</row>
    <row r="932" spans="6:23" ht="15"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</row>
    <row r="933" spans="6:23" ht="15"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</row>
    <row r="934" spans="6:23" ht="15"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</row>
    <row r="935" spans="6:23" ht="15"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</row>
    <row r="936" spans="6:23" ht="15"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</row>
    <row r="937" spans="6:23" ht="15"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</row>
    <row r="938" spans="6:23" ht="15"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</row>
    <row r="939" spans="6:23" ht="15"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</row>
    <row r="940" spans="6:23" ht="15"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</row>
    <row r="941" spans="6:23" ht="15"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</row>
    <row r="942" spans="6:23" ht="15"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</row>
    <row r="943" spans="6:23" ht="15"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</row>
    <row r="944" spans="6:23" ht="15"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</row>
    <row r="945" spans="6:23" ht="15"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</row>
    <row r="946" spans="6:23" ht="15"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</row>
    <row r="947" spans="6:23" ht="15"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</row>
    <row r="948" spans="6:23" ht="15"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</row>
    <row r="949" spans="6:23" ht="15"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</row>
    <row r="950" spans="6:23" ht="15"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</row>
    <row r="951" spans="6:23" ht="15"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</row>
    <row r="952" spans="6:23" ht="15"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</row>
    <row r="953" spans="6:23" ht="15"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</row>
    <row r="954" spans="6:23" ht="15"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</row>
    <row r="955" spans="6:23" ht="15"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</row>
    <row r="956" spans="6:23" ht="15"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</row>
    <row r="957" spans="6:23" ht="15"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</row>
    <row r="958" spans="6:23" ht="15"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</row>
    <row r="959" spans="6:23" ht="15"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</row>
    <row r="960" spans="6:23" ht="15"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</row>
    <row r="961" spans="6:23" ht="15"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</row>
    <row r="962" spans="6:23" ht="15"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</row>
    <row r="963" spans="6:23" ht="15"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</row>
    <row r="964" spans="6:23" ht="15"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</row>
    <row r="965" spans="6:23" ht="15"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</row>
    <row r="966" spans="6:23" ht="15"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</row>
    <row r="967" spans="6:23" ht="15"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</row>
    <row r="968" spans="6:23" ht="15"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</row>
    <row r="969" spans="6:23" ht="15"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</row>
    <row r="970" spans="6:23" ht="15"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</row>
    <row r="971" spans="6:23" ht="15"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</row>
    <row r="972" spans="6:23" ht="15"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</row>
    <row r="973" spans="6:23" ht="15"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</row>
    <row r="974" spans="6:23" ht="15"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</row>
    <row r="975" spans="6:23" ht="15"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</row>
    <row r="976" spans="6:23" ht="15"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</row>
    <row r="977" spans="6:23" ht="15"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</row>
    <row r="978" spans="6:23" ht="15"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</row>
    <row r="979" spans="6:23" ht="15"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</row>
    <row r="980" spans="6:23" ht="15"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</row>
    <row r="981" spans="6:23" ht="15"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</row>
    <row r="982" spans="6:23" ht="15"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</row>
    <row r="983" spans="6:23" ht="15"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</row>
    <row r="984" spans="6:23" ht="15"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</row>
    <row r="985" spans="6:23" ht="15"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</row>
    <row r="986" spans="6:23" ht="15"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</row>
    <row r="987" spans="6:23" ht="15"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</row>
    <row r="988" spans="6:23" ht="15"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</row>
    <row r="989" spans="6:23" ht="15"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</row>
    <row r="990" spans="6:23" ht="15"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</row>
    <row r="991" spans="6:23" ht="15"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</row>
    <row r="992" spans="6:23" ht="15"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</row>
    <row r="993" spans="6:23" ht="15"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</row>
    <row r="994" spans="6:23" ht="15"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</row>
    <row r="995" spans="6:23" ht="15"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</row>
    <row r="996" spans="6:23" ht="15"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</row>
    <row r="997" spans="6:23" ht="15"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</row>
    <row r="998" spans="6:23" ht="15"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</row>
    <row r="999" spans="6:23" ht="15"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</row>
    <row r="1000" spans="6:23" ht="15"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</row>
    <row r="1001" spans="6:23" ht="15"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</row>
    <row r="1002" spans="6:23" ht="15"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</row>
    <row r="1003" spans="6:23" ht="15"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</row>
    <row r="1004" spans="6:23" ht="15"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</row>
    <row r="1005" spans="6:23" ht="15"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</row>
    <row r="1006" spans="6:23" ht="15"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</row>
    <row r="1007" spans="6:23" ht="15"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</row>
    <row r="1008" spans="6:23" ht="15"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</row>
    <row r="1009" spans="6:23" ht="15"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</row>
    <row r="1010" spans="6:23" ht="15"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</row>
    <row r="1011" spans="6:23" ht="15"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</row>
    <row r="1012" spans="6:23" ht="15"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</row>
    <row r="1013" spans="6:23" ht="15"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</row>
    <row r="1014" spans="6:23" ht="15"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</row>
    <row r="1015" spans="6:23" ht="15"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</row>
    <row r="1016" spans="6:23" ht="15"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</row>
    <row r="1017" spans="6:23" ht="15"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</row>
    <row r="1018" spans="6:23" ht="15"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</row>
    <row r="1019" spans="6:23" ht="15"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</row>
    <row r="1020" spans="6:23" ht="15"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</row>
    <row r="1021" spans="6:23" ht="15"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</row>
    <row r="1022" spans="6:23" ht="15"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</row>
    <row r="1023" spans="6:23" ht="15"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</row>
    <row r="1024" spans="6:23" ht="15"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</row>
    <row r="1025" spans="6:23" ht="15"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</row>
    <row r="1026" spans="6:23" ht="15"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</row>
    <row r="1027" spans="6:23" ht="15"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</row>
    <row r="1028" spans="6:23" ht="15"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</row>
    <row r="1029" spans="6:23" ht="15"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</row>
    <row r="1030" spans="6:23" ht="15"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</row>
    <row r="1031" spans="6:23" ht="15"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</row>
    <row r="1032" spans="6:23" ht="15"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</row>
    <row r="1033" spans="6:23" ht="15"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</row>
    <row r="1034" spans="6:23" ht="15"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</row>
    <row r="1035" spans="6:23" ht="15"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</row>
    <row r="1036" spans="6:23" ht="15"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</row>
    <row r="1037" spans="6:23" ht="15"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</row>
    <row r="1038" spans="6:23" ht="15"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</row>
    <row r="1039" spans="6:23" ht="15"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</row>
    <row r="1040" spans="6:23" ht="15"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</row>
    <row r="1041" spans="6:23" ht="15"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</row>
    <row r="1042" spans="6:23" ht="15"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</row>
    <row r="1043" spans="6:23" ht="15"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</row>
    <row r="1044" spans="6:23" ht="15"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</row>
    <row r="1045" spans="6:23" ht="15"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</row>
    <row r="1046" spans="6:23" ht="15"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</row>
    <row r="1047" spans="6:23" ht="15"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</row>
    <row r="1048" spans="6:23" ht="15"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</row>
    <row r="1049" spans="6:23" ht="15"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</row>
    <row r="1050" spans="6:23" ht="15"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</row>
    <row r="1051" spans="6:23" ht="15"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</row>
    <row r="1052" spans="6:23" ht="15"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</row>
    <row r="1053" spans="6:23" ht="15"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</row>
    <row r="1054" spans="6:23" ht="15"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</row>
    <row r="1055" spans="6:23" ht="15"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</row>
    <row r="1056" spans="6:23" ht="15"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</row>
    <row r="1057" spans="6:23" ht="15"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</row>
    <row r="1058" spans="6:23" ht="15"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</row>
    <row r="1059" spans="6:23" ht="15"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</row>
    <row r="1060" spans="6:23" ht="15"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</row>
    <row r="1061" spans="6:23" ht="15"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</row>
    <row r="1062" spans="6:23" ht="15"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</row>
    <row r="1063" spans="6:23" ht="15"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</row>
    <row r="1064" spans="6:23" ht="15"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</row>
    <row r="1065" spans="6:23" ht="15"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</row>
    <row r="1066" spans="6:23" ht="15"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</row>
    <row r="1067" spans="6:23" ht="15"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</row>
    <row r="1068" spans="6:23" ht="15"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</row>
    <row r="1069" spans="6:23" ht="15"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</row>
    <row r="1070" spans="6:23" ht="15"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</row>
    <row r="1071" spans="6:23" ht="15"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</row>
    <row r="1072" spans="6:23" ht="15"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</row>
    <row r="1073" spans="6:23" ht="15"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</row>
    <row r="1074" spans="6:23" ht="15"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</row>
    <row r="1075" spans="6:23" ht="15"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</row>
    <row r="1076" spans="6:23" ht="15"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</row>
    <row r="1077" spans="6:23" ht="15"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</row>
    <row r="1078" spans="6:23" ht="15"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</row>
    <row r="1079" spans="6:23" ht="15"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</row>
    <row r="1080" spans="6:23" ht="15"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</row>
    <row r="1081" spans="6:23" ht="15"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</row>
    <row r="1082" spans="6:23" ht="15"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</row>
    <row r="1083" spans="6:23" ht="15"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</row>
    <row r="1084" spans="6:23" ht="15"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</row>
    <row r="1085" spans="6:23" ht="15"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</row>
    <row r="1086" spans="6:23" ht="15"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</row>
    <row r="1087" spans="6:23" ht="15"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</row>
    <row r="1088" spans="6:23" ht="15"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</row>
    <row r="1089" spans="6:23" ht="15"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</row>
    <row r="1090" spans="6:23" ht="15"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</row>
    <row r="1091" spans="6:23" ht="15"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</row>
    <row r="1092" spans="6:23" ht="15"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</row>
    <row r="1093" spans="6:23" ht="15"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</row>
    <row r="1094" spans="6:23" ht="15"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</row>
    <row r="1095" spans="6:23" ht="15"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</row>
    <row r="1096" spans="6:23" ht="15"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</row>
    <row r="1097" spans="6:23" ht="15"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</row>
    <row r="1098" spans="6:23" ht="15"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</row>
    <row r="1099" spans="6:23" ht="15"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</row>
    <row r="1100" spans="6:23" ht="15"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</row>
    <row r="1101" spans="6:23" ht="15"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</row>
    <row r="1102" spans="6:23" ht="15"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</row>
    <row r="1103" spans="6:23" ht="15"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</row>
    <row r="1104" spans="6:23" ht="15"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</row>
    <row r="1105" spans="6:23" ht="15"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</row>
    <row r="1106" spans="6:23" ht="15"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</row>
    <row r="1107" spans="6:23" ht="15"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</row>
    <row r="1108" spans="6:23" ht="15"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</row>
    <row r="1109" spans="6:23" ht="15"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</row>
    <row r="1110" spans="6:23" ht="15"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</row>
    <row r="1111" spans="6:23" ht="15"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</row>
    <row r="1112" spans="6:23" ht="15"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</row>
    <row r="1113" spans="6:23" ht="15"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</row>
    <row r="1114" spans="6:23" ht="15"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</row>
    <row r="1115" spans="6:23" ht="15"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</row>
    <row r="1116" spans="6:23" ht="15"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</row>
    <row r="1117" spans="6:23" ht="15"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</row>
    <row r="1118" spans="6:23" ht="15"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</row>
    <row r="1119" spans="6:23" ht="15"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</row>
    <row r="1120" spans="6:23" ht="15"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</row>
    <row r="1121" spans="6:23" ht="15"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</row>
    <row r="1122" spans="6:23" ht="15"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</row>
    <row r="1123" spans="6:23" ht="15"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</row>
    <row r="1124" spans="6:23" ht="15"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</row>
    <row r="1125" spans="6:23" ht="15"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</row>
    <row r="1126" spans="6:23" ht="15"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</row>
    <row r="1127" spans="6:23" ht="15"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</row>
    <row r="1128" spans="6:23" ht="15"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</row>
    <row r="1129" spans="6:23" ht="15"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</row>
    <row r="1130" spans="6:23" ht="15"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</row>
    <row r="1131" spans="6:23" ht="15"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</row>
    <row r="1132" spans="6:23" ht="15"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</row>
    <row r="1133" spans="6:23" ht="15"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</row>
    <row r="1134" spans="6:23" ht="15"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</row>
    <row r="1135" spans="6:23" ht="15"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</row>
    <row r="1136" spans="6:23" ht="15"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</row>
    <row r="1137" spans="6:23" ht="15"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</row>
    <row r="1138" spans="6:23" ht="15"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</row>
    <row r="1139" spans="6:23" ht="15"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</row>
    <row r="1140" spans="6:23" ht="15"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</row>
    <row r="1141" spans="6:23" ht="15"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</row>
    <row r="1142" spans="6:23" ht="15"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</row>
    <row r="1143" spans="6:23" ht="15"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</row>
    <row r="1144" spans="6:23" ht="15"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</row>
    <row r="1145" spans="6:23" ht="15"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</row>
    <row r="1146" spans="6:23" ht="15"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</row>
    <row r="1147" spans="6:23" ht="15"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</row>
    <row r="1148" spans="6:23" ht="15"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</row>
    <row r="1149" spans="6:23" ht="15"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</row>
    <row r="1150" spans="6:23" ht="15"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</row>
    <row r="1151" spans="6:23" ht="15"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</row>
    <row r="1152" spans="6:23" ht="15"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</row>
    <row r="1153" spans="6:23" ht="15"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</row>
    <row r="1154" spans="6:23" ht="15"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</row>
    <row r="1155" spans="6:23" ht="15"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</row>
    <row r="1156" spans="6:23" ht="15"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</row>
    <row r="1157" spans="6:23" ht="15"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</row>
    <row r="1158" spans="6:23" ht="15"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</row>
    <row r="1159" spans="6:23" ht="15"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</row>
    <row r="1160" spans="6:23" ht="15"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</row>
    <row r="1161" spans="6:23" ht="15"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</row>
    <row r="1162" spans="6:23" ht="15"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</row>
    <row r="1163" spans="6:23" ht="15"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</row>
    <row r="1164" spans="6:23" ht="15"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</row>
    <row r="1165" spans="6:23" ht="15"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</row>
    <row r="1166" spans="6:23" ht="15"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</row>
    <row r="1167" spans="6:23" ht="15"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</row>
    <row r="1168" spans="6:23" ht="15"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</row>
    <row r="1169" spans="6:23" ht="15"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</row>
    <row r="1170" spans="6:23" ht="15"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</row>
    <row r="1171" spans="6:23" ht="15"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</row>
    <row r="1172" spans="6:23" ht="15"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</row>
    <row r="1173" spans="6:23" ht="15"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</row>
    <row r="1174" spans="6:23" ht="15"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</row>
    <row r="1175" spans="6:23" ht="15"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</row>
    <row r="1176" spans="6:23" ht="15"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</row>
    <row r="1177" spans="6:23" ht="15"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</row>
    <row r="1178" spans="6:23" ht="15"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</row>
    <row r="1179" spans="6:23" ht="15"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</row>
    <row r="1180" spans="6:23" ht="15"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</row>
    <row r="1181" spans="6:23" ht="15"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</row>
    <row r="1182" spans="6:23" ht="15"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</row>
    <row r="1183" spans="6:23" ht="15"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</row>
    <row r="1184" spans="6:23" ht="15"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</row>
    <row r="1185" spans="6:23" ht="15"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</row>
    <row r="1186" spans="6:23" ht="15"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</row>
    <row r="1187" spans="6:23" ht="15"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</row>
    <row r="1188" spans="6:23" ht="15"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</row>
    <row r="1189" spans="6:23" ht="15"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</row>
    <row r="1190" spans="6:23" ht="15"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</row>
    <row r="1191" spans="6:23" ht="15"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</row>
    <row r="1192" spans="6:23" ht="15"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</row>
    <row r="1193" spans="6:23" ht="15"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</row>
    <row r="1194" spans="6:23" ht="15"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</row>
    <row r="1195" spans="6:23" ht="15"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</row>
    <row r="1196" spans="6:23" ht="15"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</row>
    <row r="1197" spans="6:23" ht="15"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</row>
    <row r="1198" spans="6:23" ht="15"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</row>
    <row r="1199" spans="6:23" ht="15"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</row>
    <row r="1200" spans="6:23" ht="15"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</row>
    <row r="1201" spans="6:23" ht="15"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</row>
    <row r="1202" spans="6:23" ht="15"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</row>
    <row r="1203" spans="6:23" ht="15"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</row>
    <row r="1204" spans="6:23" ht="15"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</row>
    <row r="1205" spans="6:23" ht="15"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</row>
    <row r="1206" spans="6:23" ht="15"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</row>
    <row r="1207" spans="6:23" ht="15"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</row>
    <row r="1208" spans="6:23" ht="15"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</row>
    <row r="1209" spans="6:23" ht="15"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</row>
    <row r="1210" spans="6:23" ht="15"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</row>
    <row r="1211" spans="6:23" ht="15"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</row>
    <row r="1212" spans="6:23" ht="15"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</row>
    <row r="1213" spans="6:23" ht="15"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</row>
    <row r="1214" spans="6:23" ht="15"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</row>
    <row r="1215" spans="6:23" ht="15"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</row>
    <row r="1216" spans="6:23" ht="15"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</row>
    <row r="1217" spans="6:23" ht="15"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</row>
    <row r="1218" spans="6:23" ht="15"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</row>
    <row r="1219" spans="6:23" ht="15"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</row>
    <row r="1220" spans="6:23" ht="15"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</row>
    <row r="1221" spans="6:23" ht="15"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</row>
    <row r="1222" spans="6:23" ht="15"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</row>
    <row r="1223" spans="6:23" ht="15"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</row>
    <row r="1224" spans="6:23" ht="15"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</row>
    <row r="1225" spans="6:23" ht="15"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</row>
    <row r="1226" spans="6:23" ht="15"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</row>
    <row r="1227" spans="6:23" ht="15"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</row>
    <row r="1228" spans="6:23" ht="15"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</row>
    <row r="1229" spans="6:23" ht="15"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</row>
    <row r="1230" spans="6:23" ht="15"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</row>
    <row r="1231" spans="6:23" ht="15"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</row>
    <row r="1232" spans="6:23" ht="15"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</row>
    <row r="1233" spans="6:23" ht="15"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</row>
    <row r="1234" spans="6:23" ht="15"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</row>
    <row r="1235" spans="6:23" ht="15"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</row>
    <row r="1236" spans="6:23" ht="15"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</row>
    <row r="1237" spans="6:23" ht="15"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</row>
    <row r="1238" spans="6:23" ht="15"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</row>
    <row r="1239" spans="6:23" ht="15"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</row>
    <row r="1240" spans="6:23" ht="15"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</row>
    <row r="1241" spans="6:23" ht="15"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</row>
    <row r="1242" spans="6:23" ht="15"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</row>
    <row r="1243" spans="6:23" ht="15"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</row>
    <row r="1244" spans="6:23" ht="15"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</row>
    <row r="1245" spans="6:23" ht="15"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</row>
    <row r="1246" spans="6:23" ht="15"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</row>
    <row r="1247" spans="6:23" ht="15"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</row>
    <row r="1248" spans="6:23" ht="15"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</row>
    <row r="1249" spans="6:23" ht="15"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</row>
    <row r="1250" spans="6:23" ht="15"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</row>
    <row r="1251" spans="6:23" ht="15"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</row>
    <row r="1252" spans="6:23" ht="15"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</row>
    <row r="1253" spans="6:23" ht="15"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</row>
    <row r="1254" spans="6:23" ht="15"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</row>
    <row r="1255" spans="6:23" ht="15"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</row>
    <row r="1256" spans="6:23" ht="15"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</row>
    <row r="1257" spans="6:23" ht="15"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</row>
    <row r="1258" spans="6:23" ht="15"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</row>
    <row r="1259" spans="6:23" ht="15"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</row>
    <row r="1260" spans="6:23" ht="15"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</row>
    <row r="1261" spans="6:23" ht="15"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</row>
    <row r="1262" spans="6:23" ht="15"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</row>
    <row r="1263" spans="6:23" ht="15"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</row>
    <row r="1264" spans="6:23" ht="15"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</row>
    <row r="1265" spans="6:23" ht="15"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</row>
    <row r="1266" spans="6:23" ht="15"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</row>
    <row r="1267" spans="6:23" ht="15"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</row>
    <row r="1268" spans="6:23" ht="15"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</row>
    <row r="1269" spans="6:23" ht="15"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</row>
    <row r="1270" spans="6:23" ht="15"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</row>
    <row r="1271" spans="6:23" ht="15"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</row>
    <row r="1272" spans="6:23" ht="15"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</row>
    <row r="1273" spans="6:23" ht="15"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</row>
    <row r="1274" spans="6:23" ht="15"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</row>
    <row r="1275" spans="6:23" ht="15"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</row>
    <row r="1276" spans="6:23" ht="15"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</row>
    <row r="1277" spans="6:23" ht="15"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</row>
    <row r="1278" spans="6:23" ht="15"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</row>
    <row r="1279" spans="6:23" ht="15"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</row>
    <row r="1280" spans="6:23" ht="15"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</row>
    <row r="1281" spans="6:23" ht="15"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</row>
    <row r="1282" spans="6:23" ht="15"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</row>
    <row r="1283" spans="6:23" ht="15"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</row>
    <row r="1284" spans="6:23" ht="15"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</row>
    <row r="1285" spans="6:23" ht="15"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</row>
    <row r="1286" spans="6:23" ht="15"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</row>
    <row r="1287" spans="6:23" ht="15"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</row>
    <row r="1288" spans="6:23" ht="15"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</row>
    <row r="1289" spans="6:23" ht="15"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</row>
    <row r="1290" spans="6:23" ht="15"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</row>
    <row r="1291" spans="6:23" ht="15"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</row>
    <row r="1292" spans="6:23" ht="15"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</row>
    <row r="1293" spans="6:23" ht="15"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</row>
    <row r="1294" spans="6:23" ht="15"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</row>
    <row r="1295" spans="6:23" ht="15"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</row>
    <row r="1296" spans="6:23" ht="15"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</row>
    <row r="1297" spans="6:23" ht="15"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</row>
    <row r="1298" spans="6:23" ht="15"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</row>
    <row r="1299" spans="6:23" ht="15"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</row>
    <row r="1300" spans="6:23" ht="15"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</row>
    <row r="1301" spans="6:23" ht="15"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</row>
    <row r="1302" spans="6:23" ht="15"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</row>
    <row r="1303" spans="6:23" ht="15"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</row>
    <row r="1304" spans="6:23" ht="15"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</row>
    <row r="1305" spans="6:23" ht="15"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</row>
    <row r="1306" spans="6:23" ht="15"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</row>
    <row r="1307" spans="6:23" ht="15"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</row>
    <row r="1308" spans="6:23" ht="15"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</row>
    <row r="1309" spans="6:23" ht="15"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</row>
    <row r="1310" spans="6:23" ht="15"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</row>
    <row r="1311" spans="6:23" ht="15"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</row>
    <row r="1312" spans="6:23" ht="15"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</row>
    <row r="1313" spans="6:23" ht="15"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</row>
    <row r="1314" spans="6:23" ht="15"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</row>
    <row r="1315" spans="6:23" ht="15"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</row>
    <row r="1316" spans="6:23" ht="15"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</row>
    <row r="1317" spans="6:23" ht="15"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</row>
    <row r="1318" spans="6:23" ht="15"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</row>
    <row r="1319" spans="6:23" ht="15"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</row>
    <row r="1320" spans="6:23" ht="15"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</row>
    <row r="1321" spans="6:23" ht="15"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</row>
    <row r="1322" spans="6:23" ht="15"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</row>
    <row r="1323" spans="6:23" ht="15"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</row>
    <row r="1324" spans="6:23" ht="15"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</row>
    <row r="1325" spans="6:23" ht="15"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</row>
    <row r="1326" spans="6:23" ht="15"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</row>
    <row r="1327" spans="6:23" ht="15"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</row>
    <row r="1328" spans="6:23" ht="15"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</row>
    <row r="1329" spans="6:23" ht="15"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</row>
    <row r="1330" spans="6:23" ht="15"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</row>
    <row r="1331" spans="6:23" ht="15"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</row>
    <row r="1332" spans="6:23" ht="15"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</row>
    <row r="1333" spans="6:23" ht="15"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</row>
    <row r="1334" spans="6:23" ht="15"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</row>
    <row r="1335" spans="6:23" ht="15"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</row>
    <row r="1336" spans="6:23" ht="15"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</row>
    <row r="1337" spans="6:23" ht="15"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</row>
    <row r="1338" spans="6:23" ht="15"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</row>
    <row r="1339" spans="6:23" ht="15"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</row>
    <row r="1340" spans="6:23" ht="15"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</row>
    <row r="1341" spans="6:23" ht="15"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</row>
    <row r="1342" spans="6:23" ht="15"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</row>
    <row r="1343" spans="6:23" ht="15"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</row>
    <row r="1344" spans="6:23" ht="15"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</row>
    <row r="1345" spans="6:23" ht="15"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</row>
    <row r="1346" spans="6:23" ht="15"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</row>
    <row r="1347" spans="6:23" ht="15"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</row>
    <row r="1348" spans="6:23" ht="15"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</row>
    <row r="1349" spans="6:23" ht="15"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</row>
    <row r="1350" spans="6:23" ht="15"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</row>
    <row r="1351" spans="6:23" ht="15"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</row>
    <row r="1352" spans="6:23" ht="15"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</row>
    <row r="1353" spans="6:23" ht="15"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</row>
    <row r="1354" spans="6:23" ht="15"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</row>
    <row r="1355" spans="6:23" ht="15"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</row>
    <row r="1356" spans="6:23" ht="15"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</row>
    <row r="1357" spans="6:23" ht="15"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</row>
    <row r="1358" spans="6:23" ht="15"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</row>
    <row r="1359" spans="6:23" ht="15"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</row>
    <row r="1360" spans="6:23" ht="15"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</row>
    <row r="1361" spans="6:23" ht="15"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</row>
    <row r="1362" spans="6:23" ht="15"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</row>
    <row r="1363" spans="6:23" ht="15"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</row>
    <row r="1364" spans="6:23" ht="15"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</row>
    <row r="1365" spans="6:23" ht="15"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</row>
    <row r="1366" spans="6:23" ht="15"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</row>
    <row r="1367" spans="6:23" ht="15"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</row>
    <row r="1368" spans="6:23" ht="15"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</row>
    <row r="1369" spans="6:23" ht="15"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</row>
    <row r="1370" spans="6:23" ht="15"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</row>
    <row r="1371" spans="6:23" ht="15"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</row>
    <row r="1372" spans="6:23" ht="15"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</row>
    <row r="1373" spans="6:23" ht="15"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</row>
    <row r="1374" spans="6:23" ht="15"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</row>
    <row r="1375" spans="6:23" ht="15"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</row>
    <row r="1376" spans="6:23" ht="15"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</row>
    <row r="1377" spans="6:23" ht="15"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</row>
    <row r="1378" spans="6:23" ht="15"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</row>
    <row r="1379" spans="6:23" ht="15"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</row>
    <row r="1380" spans="6:23" ht="15"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</row>
    <row r="1381" spans="6:23" ht="15"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</row>
    <row r="1382" spans="6:23" ht="15"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</row>
    <row r="1383" spans="6:23" ht="15"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</row>
    <row r="1384" spans="6:23" ht="15"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</row>
    <row r="1385" spans="6:23" ht="15"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</row>
    <row r="1386" spans="6:23" ht="15"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</row>
    <row r="1387" spans="6:23" ht="15"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</row>
    <row r="1388" spans="6:23" ht="15"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</row>
    <row r="1389" spans="6:23" ht="15"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</row>
    <row r="1390" spans="6:23" ht="15"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</row>
    <row r="1391" spans="6:23" ht="15"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</row>
    <row r="1392" spans="6:23" ht="15"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</row>
    <row r="1393" spans="6:23" ht="15"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</row>
    <row r="1394" spans="6:23" ht="15"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</row>
    <row r="1395" spans="6:23" ht="15"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</row>
    <row r="1396" spans="6:23" ht="15"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</row>
    <row r="1397" spans="6:23" ht="15"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</row>
    <row r="1398" spans="6:23" ht="15"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</row>
    <row r="1399" spans="6:23" ht="15"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</row>
    <row r="1400" spans="6:23" ht="15"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</row>
    <row r="1401" spans="6:23" ht="15"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</row>
    <row r="1402" spans="6:23" ht="15"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</row>
    <row r="1403" spans="6:23" ht="15"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</row>
    <row r="1404" spans="6:23" ht="15"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</row>
    <row r="1405" spans="6:23" ht="15"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</row>
    <row r="1406" spans="6:23" ht="15"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</row>
    <row r="1407" spans="6:23" ht="15"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</row>
    <row r="1408" spans="6:23" ht="15"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</row>
    <row r="1409" spans="6:23" ht="15"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</row>
    <row r="1410" spans="6:23" ht="15"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</row>
    <row r="1411" spans="6:23" ht="15"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</row>
    <row r="1412" spans="6:23" ht="15"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</row>
    <row r="1413" spans="6:23" ht="15"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</row>
    <row r="1414" spans="6:23" ht="15"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</row>
    <row r="1415" spans="6:23" ht="15"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</row>
    <row r="1416" spans="6:23" ht="15"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</row>
    <row r="1417" spans="6:23" ht="15"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</row>
    <row r="1418" spans="6:23" ht="15"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</row>
    <row r="1419" spans="6:23" ht="15"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</row>
    <row r="1420" spans="6:23" ht="15"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</row>
    <row r="1421" spans="6:23" ht="15"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</row>
    <row r="1422" spans="6:23" ht="15"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</row>
    <row r="1423" spans="6:23" ht="15"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</row>
    <row r="1424" spans="6:23" ht="15"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</row>
    <row r="1425" spans="6:23" ht="15"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</row>
    <row r="1426" spans="6:23" ht="15"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</row>
    <row r="1427" spans="6:23" ht="15"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</row>
    <row r="1428" spans="6:23" ht="15"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</row>
    <row r="1429" spans="6:23" ht="15"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</row>
    <row r="1430" spans="6:23" ht="15"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</row>
    <row r="1431" spans="6:23" ht="15"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</row>
    <row r="1432" spans="6:23" ht="15"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</row>
    <row r="1433" spans="6:23" ht="15"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</row>
    <row r="1434" spans="6:23" ht="15"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</row>
    <row r="1435" spans="6:23" ht="15"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</row>
    <row r="1436" spans="6:23" ht="15"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</row>
    <row r="1437" spans="6:23" ht="15"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</row>
    <row r="1438" spans="6:23" ht="15"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</row>
    <row r="1439" spans="6:23" ht="15"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</row>
    <row r="1440" spans="6:23" ht="15"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</row>
    <row r="1441" spans="6:23" ht="15"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</row>
    <row r="1442" spans="6:23" ht="15"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</row>
    <row r="1443" spans="6:23" ht="15"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</row>
    <row r="1444" spans="6:23" ht="15"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</row>
    <row r="1445" spans="6:23" ht="15"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</row>
    <row r="1446" spans="6:23" ht="15"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</row>
    <row r="1447" spans="6:23" ht="15"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</row>
    <row r="1448" spans="6:23" ht="15"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</row>
    <row r="1449" spans="6:23" ht="15"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</row>
    <row r="1450" spans="6:23" ht="15"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</row>
    <row r="1451" spans="6:23" ht="15"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</row>
    <row r="1452" spans="6:23" ht="15"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</row>
    <row r="1453" spans="6:23" ht="15"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</row>
    <row r="1454" spans="6:23" ht="15"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</row>
    <row r="1455" spans="6:23" ht="15"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</row>
    <row r="1456" spans="6:23" ht="15"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</row>
    <row r="1457" spans="6:23" ht="15"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</row>
    <row r="1458" spans="6:23" ht="15"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</row>
    <row r="1459" spans="6:23" ht="15"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</row>
    <row r="1460" spans="6:23" ht="15"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</row>
    <row r="1461" spans="6:23" ht="15"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</row>
    <row r="1462" spans="6:23" ht="15"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</row>
    <row r="1463" spans="6:23" ht="15"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</row>
    <row r="1464" spans="6:23" ht="15"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</row>
  </sheetData>
  <sheetProtection/>
  <mergeCells count="6">
    <mergeCell ref="F2:Y2"/>
    <mergeCell ref="F3:Y3"/>
    <mergeCell ref="X5:X7"/>
    <mergeCell ref="W5:W7"/>
    <mergeCell ref="I5:T5"/>
    <mergeCell ref="G5:H5"/>
  </mergeCells>
  <printOptions/>
  <pageMargins left="0.15748031496062992" right="0.15748031496062992" top="1.062992125984252" bottom="0.6299212598425197" header="0.5118110236220472" footer="0.5118110236220472"/>
  <pageSetup horizontalDpi="600" verticalDpi="600" orientation="landscape" scale="65" r:id="rId1"/>
  <ignoredErrors>
    <ignoredError sqref="U27 U11" formula="1"/>
    <ignoredError sqref="U10 U12:U14 U19 U25:U26 U28:U31" formulaRange="1"/>
    <ignoredError sqref="U15 U18 U24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Owner</cp:lastModifiedBy>
  <cp:lastPrinted>2017-05-04T12:25:46Z</cp:lastPrinted>
  <dcterms:created xsi:type="dcterms:W3CDTF">1996-10-14T23:33:28Z</dcterms:created>
  <dcterms:modified xsi:type="dcterms:W3CDTF">2019-03-05T12:59:50Z</dcterms:modified>
  <cp:category/>
  <cp:version/>
  <cp:contentType/>
  <cp:contentStatus/>
</cp:coreProperties>
</file>